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fileSharing readOnlyRecommended="1" userName="Rolf" algorithmName="SHA-512" hashValue="vXRGCE7mutV1viuhIGbVdfWMIoHV9u29X37tHY4JfUB4pgD0ww3zE+xYHCeRzD0uZhXAlBJaB4YMbwNf1GQo4g==" saltValue="c0rAwKzaNIGPipUCmadbcg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f\Dropbox\WorkshopThesauSchonen\"/>
    </mc:Choice>
  </mc:AlternateContent>
  <xr:revisionPtr revIDLastSave="0" documentId="13_ncr:10001_{C9DAC29D-7C43-4C75-996C-F47034003DE4}" xr6:coauthVersionLast="40" xr6:coauthVersionMax="40" xr10:uidLastSave="{00000000-0000-0000-0000-000000000000}"/>
  <bookViews>
    <workbookView xWindow="-120" yWindow="-120" windowWidth="29040" windowHeight="16440" xr2:uid="{1193C128-1A7B-4964-94D6-B6B56EB9029B}"/>
  </bookViews>
  <sheets>
    <sheet name="Collect v 4.5.1" sheetId="1" r:id="rId1"/>
    <sheet name="Bibliotheek 4.5.1" sheetId="6" r:id="rId2"/>
    <sheet name="Collect 4.2" sheetId="3" r:id="rId3"/>
    <sheet name="Bibliotheek 4.2" sheetId="5" r:id="rId4"/>
    <sheet name="domeinen 4.5.1" sheetId="2" r:id="rId5"/>
    <sheet name="domeinen 4.2" sheetId="4" r:id="rId6"/>
  </sheets>
  <definedNames>
    <definedName name="_xlnm._FilterDatabase" localSheetId="3" hidden="1">'Bibliotheek 4.2'!$A$7:$L$23</definedName>
    <definedName name="_xlnm._FilterDatabase" localSheetId="1" hidden="1">'Bibliotheek 4.5.1'!$A$7:$L$25</definedName>
    <definedName name="_xlnm._FilterDatabase" localSheetId="2" hidden="1">'Collect 4.2'!$A$7:$L$62</definedName>
    <definedName name="_xlnm._FilterDatabase" localSheetId="0" hidden="1">'Collect v 4.5.1'!$A$7:$M$63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6" l="1"/>
  <c r="B11" i="6"/>
  <c r="B12" i="6"/>
  <c r="B13" i="6"/>
  <c r="B14" i="6"/>
  <c r="B15" i="6"/>
  <c r="B16" i="6"/>
  <c r="B18" i="6"/>
  <c r="B19" i="6"/>
  <c r="B20" i="6"/>
  <c r="B21" i="6"/>
  <c r="B22" i="6"/>
  <c r="B23" i="6"/>
  <c r="B24" i="6"/>
  <c r="B25" i="6"/>
  <c r="B8" i="6"/>
  <c r="B9" i="5"/>
  <c r="B11" i="5"/>
  <c r="B12" i="5"/>
  <c r="B13" i="5"/>
  <c r="B14" i="5"/>
  <c r="B15" i="5"/>
  <c r="B16" i="5"/>
  <c r="B18" i="5"/>
  <c r="B19" i="5"/>
  <c r="B20" i="5"/>
  <c r="B21" i="5"/>
  <c r="B22" i="5"/>
  <c r="B23" i="5"/>
  <c r="B8" i="5"/>
  <c r="G43" i="3"/>
  <c r="F9" i="3"/>
  <c r="G9" i="3"/>
  <c r="H9" i="3"/>
  <c r="I9" i="3"/>
  <c r="J9" i="3"/>
  <c r="K9" i="3"/>
  <c r="L9" i="3"/>
  <c r="F44" i="3"/>
  <c r="G44" i="3"/>
  <c r="H44" i="3"/>
  <c r="I44" i="3"/>
  <c r="J44" i="3"/>
  <c r="K44" i="3"/>
  <c r="L44" i="3"/>
  <c r="F61" i="3"/>
  <c r="G61" i="3"/>
  <c r="H61" i="3"/>
  <c r="I61" i="3"/>
  <c r="J61" i="3"/>
  <c r="K61" i="3"/>
  <c r="L61" i="3"/>
  <c r="F45" i="3"/>
  <c r="G45" i="3"/>
  <c r="H45" i="3"/>
  <c r="I45" i="3"/>
  <c r="J45" i="3"/>
  <c r="K45" i="3"/>
  <c r="L45" i="3"/>
  <c r="F46" i="3"/>
  <c r="G46" i="3"/>
  <c r="H46" i="3"/>
  <c r="I46" i="3"/>
  <c r="J46" i="3"/>
  <c r="K46" i="3"/>
  <c r="L46" i="3"/>
  <c r="F47" i="3"/>
  <c r="G47" i="3"/>
  <c r="H47" i="3"/>
  <c r="I47" i="3"/>
  <c r="J47" i="3"/>
  <c r="K47" i="3"/>
  <c r="L47" i="3"/>
  <c r="F48" i="3"/>
  <c r="G48" i="3"/>
  <c r="H48" i="3"/>
  <c r="I48" i="3"/>
  <c r="J48" i="3"/>
  <c r="K48" i="3"/>
  <c r="L48" i="3"/>
  <c r="F49" i="3"/>
  <c r="G49" i="3"/>
  <c r="H49" i="3"/>
  <c r="I49" i="3"/>
  <c r="J49" i="3"/>
  <c r="K49" i="3"/>
  <c r="L49" i="3"/>
  <c r="F10" i="3"/>
  <c r="G10" i="3"/>
  <c r="H10" i="3"/>
  <c r="I10" i="3"/>
  <c r="J10" i="3"/>
  <c r="K10" i="3"/>
  <c r="L10" i="3"/>
  <c r="F14" i="3"/>
  <c r="G14" i="3"/>
  <c r="H14" i="3"/>
  <c r="I14" i="3"/>
  <c r="J14" i="3"/>
  <c r="K14" i="3"/>
  <c r="L14" i="3"/>
  <c r="F50" i="3"/>
  <c r="G50" i="3"/>
  <c r="H50" i="3"/>
  <c r="I50" i="3"/>
  <c r="J50" i="3"/>
  <c r="K50" i="3"/>
  <c r="L50" i="3"/>
  <c r="F51" i="3"/>
  <c r="G51" i="3"/>
  <c r="H51" i="3"/>
  <c r="I51" i="3"/>
  <c r="J51" i="3"/>
  <c r="K51" i="3"/>
  <c r="L51" i="3"/>
  <c r="F52" i="3"/>
  <c r="G52" i="3"/>
  <c r="H52" i="3"/>
  <c r="I52" i="3"/>
  <c r="J52" i="3"/>
  <c r="K52" i="3"/>
  <c r="L52" i="3"/>
  <c r="F53" i="3"/>
  <c r="G53" i="3"/>
  <c r="H53" i="3"/>
  <c r="I53" i="3"/>
  <c r="J53" i="3"/>
  <c r="K53" i="3"/>
  <c r="L53" i="3"/>
  <c r="F11" i="3"/>
  <c r="G11" i="3"/>
  <c r="H11" i="3"/>
  <c r="I11" i="3"/>
  <c r="J11" i="3"/>
  <c r="K11" i="3"/>
  <c r="L11" i="3"/>
  <c r="F54" i="3"/>
  <c r="G54" i="3"/>
  <c r="H54" i="3"/>
  <c r="I54" i="3"/>
  <c r="J54" i="3"/>
  <c r="K54" i="3"/>
  <c r="L54" i="3"/>
  <c r="F19" i="3"/>
  <c r="G19" i="3"/>
  <c r="H19" i="3"/>
  <c r="I19" i="3"/>
  <c r="J19" i="3"/>
  <c r="K19" i="3"/>
  <c r="L19" i="3"/>
  <c r="F20" i="3"/>
  <c r="G20" i="3"/>
  <c r="H20" i="3"/>
  <c r="I20" i="3"/>
  <c r="J20" i="3"/>
  <c r="K20" i="3"/>
  <c r="L20" i="3"/>
  <c r="F21" i="3"/>
  <c r="G21" i="3"/>
  <c r="H21" i="3"/>
  <c r="I21" i="3"/>
  <c r="J21" i="3"/>
  <c r="K21" i="3"/>
  <c r="L21" i="3"/>
  <c r="F22" i="3"/>
  <c r="G22" i="3"/>
  <c r="H22" i="3"/>
  <c r="I22" i="3"/>
  <c r="J22" i="3"/>
  <c r="K22" i="3"/>
  <c r="L22" i="3"/>
  <c r="F23" i="3"/>
  <c r="G23" i="3"/>
  <c r="H23" i="3"/>
  <c r="I23" i="3"/>
  <c r="J23" i="3"/>
  <c r="K23" i="3"/>
  <c r="L23" i="3"/>
  <c r="F24" i="3"/>
  <c r="G24" i="3"/>
  <c r="H24" i="3"/>
  <c r="I24" i="3"/>
  <c r="J24" i="3"/>
  <c r="K24" i="3"/>
  <c r="L24" i="3"/>
  <c r="F25" i="3"/>
  <c r="G25" i="3"/>
  <c r="H25" i="3"/>
  <c r="I25" i="3"/>
  <c r="J25" i="3"/>
  <c r="K25" i="3"/>
  <c r="L25" i="3"/>
  <c r="F26" i="3"/>
  <c r="G26" i="3"/>
  <c r="H26" i="3"/>
  <c r="I26" i="3"/>
  <c r="J26" i="3"/>
  <c r="K26" i="3"/>
  <c r="L26" i="3"/>
  <c r="F55" i="3"/>
  <c r="G55" i="3"/>
  <c r="H55" i="3"/>
  <c r="I55" i="3"/>
  <c r="J55" i="3"/>
  <c r="K55" i="3"/>
  <c r="L55" i="3"/>
  <c r="F62" i="3"/>
  <c r="G62" i="3"/>
  <c r="H62" i="3"/>
  <c r="I62" i="3"/>
  <c r="J62" i="3"/>
  <c r="K62" i="3"/>
  <c r="L62" i="3"/>
  <c r="F27" i="3"/>
  <c r="G27" i="3"/>
  <c r="H27" i="3"/>
  <c r="I27" i="3"/>
  <c r="J27" i="3"/>
  <c r="K27" i="3"/>
  <c r="L27" i="3"/>
  <c r="F28" i="3"/>
  <c r="G28" i="3"/>
  <c r="H28" i="3"/>
  <c r="I28" i="3"/>
  <c r="J28" i="3"/>
  <c r="K28" i="3"/>
  <c r="L28" i="3"/>
  <c r="F12" i="3"/>
  <c r="G12" i="3"/>
  <c r="H12" i="3"/>
  <c r="I12" i="3"/>
  <c r="J12" i="3"/>
  <c r="K12" i="3"/>
  <c r="L12" i="3"/>
  <c r="F29" i="3"/>
  <c r="G29" i="3"/>
  <c r="H29" i="3"/>
  <c r="I29" i="3"/>
  <c r="J29" i="3"/>
  <c r="K29" i="3"/>
  <c r="L29" i="3"/>
  <c r="F30" i="3"/>
  <c r="G30" i="3"/>
  <c r="H30" i="3"/>
  <c r="I30" i="3"/>
  <c r="J30" i="3"/>
  <c r="K30" i="3"/>
  <c r="L30" i="3"/>
  <c r="F31" i="3"/>
  <c r="G31" i="3"/>
  <c r="H31" i="3"/>
  <c r="I31" i="3"/>
  <c r="J31" i="3"/>
  <c r="K31" i="3"/>
  <c r="L31" i="3"/>
  <c r="F15" i="3"/>
  <c r="G15" i="3"/>
  <c r="H15" i="3"/>
  <c r="I15" i="3"/>
  <c r="J15" i="3"/>
  <c r="K15" i="3"/>
  <c r="L15" i="3"/>
  <c r="F16" i="3"/>
  <c r="G16" i="3"/>
  <c r="H16" i="3"/>
  <c r="I16" i="3"/>
  <c r="J16" i="3"/>
  <c r="K16" i="3"/>
  <c r="L16" i="3"/>
  <c r="F32" i="3"/>
  <c r="G32" i="3"/>
  <c r="H32" i="3"/>
  <c r="I32" i="3"/>
  <c r="J32" i="3"/>
  <c r="K32" i="3"/>
  <c r="L32" i="3"/>
  <c r="F33" i="3"/>
  <c r="G33" i="3"/>
  <c r="H33" i="3"/>
  <c r="I33" i="3"/>
  <c r="J33" i="3"/>
  <c r="K33" i="3"/>
  <c r="L33" i="3"/>
  <c r="F56" i="3"/>
  <c r="G56" i="3"/>
  <c r="H56" i="3"/>
  <c r="I56" i="3"/>
  <c r="J56" i="3"/>
  <c r="K56" i="3"/>
  <c r="L56" i="3"/>
  <c r="F34" i="3"/>
  <c r="G34" i="3"/>
  <c r="H34" i="3"/>
  <c r="I34" i="3"/>
  <c r="J34" i="3"/>
  <c r="K34" i="3"/>
  <c r="L34" i="3"/>
  <c r="F35" i="3"/>
  <c r="G35" i="3"/>
  <c r="H35" i="3"/>
  <c r="I35" i="3"/>
  <c r="J35" i="3"/>
  <c r="K35" i="3"/>
  <c r="L35" i="3"/>
  <c r="F57" i="3"/>
  <c r="G57" i="3"/>
  <c r="H57" i="3"/>
  <c r="I57" i="3"/>
  <c r="J57" i="3"/>
  <c r="K57" i="3"/>
  <c r="L57" i="3"/>
  <c r="F58" i="3"/>
  <c r="G58" i="3"/>
  <c r="H58" i="3"/>
  <c r="I58" i="3"/>
  <c r="J58" i="3"/>
  <c r="K58" i="3"/>
  <c r="L58" i="3"/>
  <c r="F59" i="3"/>
  <c r="G59" i="3"/>
  <c r="H59" i="3"/>
  <c r="I59" i="3"/>
  <c r="J59" i="3"/>
  <c r="K59" i="3"/>
  <c r="L59" i="3"/>
  <c r="F60" i="3"/>
  <c r="G60" i="3"/>
  <c r="H60" i="3"/>
  <c r="I60" i="3"/>
  <c r="J60" i="3"/>
  <c r="K60" i="3"/>
  <c r="L60" i="3"/>
  <c r="F13" i="3"/>
  <c r="G13" i="3"/>
  <c r="H13" i="3"/>
  <c r="I13" i="3"/>
  <c r="J13" i="3"/>
  <c r="K13" i="3"/>
  <c r="L13" i="3"/>
  <c r="F36" i="3"/>
  <c r="G36" i="3"/>
  <c r="H36" i="3"/>
  <c r="I36" i="3"/>
  <c r="J36" i="3"/>
  <c r="K36" i="3"/>
  <c r="L36" i="3"/>
  <c r="F37" i="3"/>
  <c r="G37" i="3"/>
  <c r="H37" i="3"/>
  <c r="I37" i="3"/>
  <c r="J37" i="3"/>
  <c r="K37" i="3"/>
  <c r="L37" i="3"/>
  <c r="F38" i="3"/>
  <c r="G38" i="3"/>
  <c r="H38" i="3"/>
  <c r="I38" i="3"/>
  <c r="J38" i="3"/>
  <c r="K38" i="3"/>
  <c r="L38" i="3"/>
  <c r="F39" i="3"/>
  <c r="G39" i="3"/>
  <c r="H39" i="3"/>
  <c r="I39" i="3"/>
  <c r="J39" i="3"/>
  <c r="K39" i="3"/>
  <c r="L39" i="3"/>
  <c r="F40" i="3"/>
  <c r="G40" i="3"/>
  <c r="H40" i="3"/>
  <c r="I40" i="3"/>
  <c r="J40" i="3"/>
  <c r="K40" i="3"/>
  <c r="L40" i="3"/>
  <c r="F41" i="3"/>
  <c r="G41" i="3"/>
  <c r="H41" i="3"/>
  <c r="I41" i="3"/>
  <c r="J41" i="3"/>
  <c r="K41" i="3"/>
  <c r="L41" i="3"/>
  <c r="L43" i="3"/>
  <c r="K43" i="3"/>
  <c r="J43" i="3"/>
  <c r="I43" i="3"/>
  <c r="H43" i="3"/>
  <c r="F43" i="3"/>
  <c r="E43" i="3"/>
  <c r="E8" i="3"/>
  <c r="E18" i="3"/>
  <c r="E42" i="3"/>
  <c r="E9" i="3"/>
  <c r="E44" i="3"/>
  <c r="E61" i="3"/>
  <c r="E45" i="3"/>
  <c r="E46" i="3"/>
  <c r="E47" i="3"/>
  <c r="E48" i="3"/>
  <c r="E49" i="3"/>
  <c r="E10" i="3"/>
  <c r="E14" i="3"/>
  <c r="E50" i="3"/>
  <c r="E51" i="3"/>
  <c r="E52" i="3"/>
  <c r="E53" i="3"/>
  <c r="E11" i="3"/>
  <c r="E54" i="3"/>
  <c r="E19" i="3"/>
  <c r="E20" i="3"/>
  <c r="E21" i="3"/>
  <c r="E22" i="3"/>
  <c r="E23" i="3"/>
  <c r="E24" i="3"/>
  <c r="E25" i="3"/>
  <c r="E26" i="3"/>
  <c r="E55" i="3"/>
  <c r="E62" i="3"/>
  <c r="E27" i="3"/>
  <c r="E28" i="3"/>
  <c r="E12" i="3"/>
  <c r="E29" i="3"/>
  <c r="E30" i="3"/>
  <c r="E31" i="3"/>
  <c r="E15" i="3"/>
  <c r="E16" i="3"/>
  <c r="E32" i="3"/>
  <c r="E33" i="3"/>
  <c r="E56" i="3"/>
  <c r="E34" i="3"/>
  <c r="E35" i="3"/>
  <c r="E57" i="3"/>
  <c r="E58" i="3"/>
  <c r="E59" i="3"/>
  <c r="E60" i="3"/>
  <c r="E13" i="3"/>
  <c r="E36" i="3"/>
  <c r="E37" i="3"/>
  <c r="E38" i="3"/>
  <c r="E39" i="3"/>
  <c r="E40" i="3"/>
  <c r="E41" i="3"/>
  <c r="E17" i="3"/>
  <c r="B22" i="3"/>
  <c r="B23" i="3"/>
  <c r="B35" i="3"/>
  <c r="B61" i="3"/>
  <c r="B28" i="3"/>
  <c r="B29" i="3"/>
  <c r="B51" i="3"/>
  <c r="B19" i="3"/>
  <c r="B33" i="3"/>
  <c r="B26" i="3"/>
  <c r="B17" i="3"/>
  <c r="B47" i="3"/>
  <c r="B43" i="3"/>
  <c r="B18" i="3"/>
  <c r="B48" i="3"/>
  <c r="B42" i="3"/>
  <c r="B24" i="3"/>
  <c r="B20" i="3"/>
  <c r="B21" i="3"/>
  <c r="B49" i="3"/>
  <c r="B25" i="3"/>
  <c r="B31" i="3"/>
  <c r="B32" i="3"/>
  <c r="B30" i="3"/>
  <c r="B27" i="3"/>
  <c r="B56" i="3"/>
  <c r="B36" i="3"/>
  <c r="B52" i="3"/>
  <c r="B13" i="3"/>
  <c r="B50" i="3"/>
  <c r="B9" i="3"/>
  <c r="B55" i="3"/>
  <c r="B8" i="3"/>
  <c r="B34" i="3"/>
  <c r="B14" i="3"/>
  <c r="B12" i="3"/>
  <c r="B10" i="3"/>
  <c r="B39" i="3"/>
  <c r="B53" i="3"/>
  <c r="B38" i="3"/>
  <c r="B57" i="3"/>
  <c r="B37" i="3"/>
  <c r="B46" i="3"/>
  <c r="B11" i="3"/>
  <c r="B16" i="3"/>
  <c r="B15" i="3"/>
  <c r="B44" i="3"/>
  <c r="B54" i="3"/>
  <c r="B62" i="3"/>
  <c r="B58" i="3"/>
  <c r="B59" i="3"/>
  <c r="B60" i="3"/>
  <c r="B45" i="3"/>
  <c r="B23" i="1"/>
  <c r="B28" i="1"/>
  <c r="B43" i="1"/>
  <c r="B16" i="1"/>
  <c r="B34" i="1"/>
  <c r="B35" i="1"/>
  <c r="B25" i="1"/>
  <c r="B12" i="1"/>
  <c r="B41" i="1"/>
  <c r="B32" i="1"/>
  <c r="B8" i="1"/>
  <c r="B19" i="1"/>
  <c r="B13" i="1"/>
  <c r="B10" i="1"/>
  <c r="B20" i="1"/>
  <c r="B11" i="1"/>
  <c r="B30" i="1"/>
  <c r="B14" i="1"/>
  <c r="B22" i="1"/>
  <c r="B21" i="1"/>
  <c r="B31" i="1"/>
  <c r="B37" i="1"/>
  <c r="B40" i="1"/>
  <c r="B36" i="1"/>
  <c r="B33" i="1"/>
  <c r="B50" i="1"/>
  <c r="B44" i="1"/>
  <c r="B26" i="1"/>
  <c r="B60" i="1"/>
  <c r="B24" i="1"/>
  <c r="B9" i="1"/>
  <c r="B52" i="1"/>
  <c r="B38" i="1"/>
  <c r="B51" i="1"/>
  <c r="B42" i="1"/>
  <c r="B47" i="1"/>
  <c r="B59" i="1"/>
  <c r="B57" i="1"/>
  <c r="B63" i="1"/>
  <c r="B27" i="1"/>
  <c r="B62" i="1"/>
  <c r="B53" i="1"/>
  <c r="B61" i="1"/>
  <c r="B18" i="1"/>
  <c r="B58" i="1"/>
  <c r="B49" i="1"/>
  <c r="B48" i="1"/>
  <c r="B15" i="1"/>
  <c r="B29" i="1"/>
  <c r="B39" i="1"/>
  <c r="B54" i="1"/>
  <c r="B55" i="1"/>
  <c r="B56" i="1"/>
  <c r="B17" i="1"/>
</calcChain>
</file>

<file path=xl/sharedStrings.xml><?xml version="1.0" encoding="utf-8"?>
<sst xmlns="http://schemas.openxmlformats.org/spreadsheetml/2006/main" count="1013" uniqueCount="329">
  <si>
    <t>Thesaurusvelden</t>
  </si>
  <si>
    <t>Database:</t>
  </si>
  <si>
    <t>Fields</t>
  </si>
  <si>
    <t>veldnaam NL</t>
  </si>
  <si>
    <t>domain</t>
  </si>
  <si>
    <t>Tag</t>
  </si>
  <si>
    <t>collectie</t>
  </si>
  <si>
    <t>COLL</t>
  </si>
  <si>
    <t>CL</t>
  </si>
  <si>
    <t>object_categorie</t>
  </si>
  <si>
    <t>OBJCAT</t>
  </si>
  <si>
    <t>OC</t>
  </si>
  <si>
    <t>objectnaam</t>
  </si>
  <si>
    <t>OBJECT</t>
  </si>
  <si>
    <t>OB</t>
  </si>
  <si>
    <t>objectnaam.type</t>
  </si>
  <si>
    <t>NAMTYPE</t>
  </si>
  <si>
    <t>OT</t>
  </si>
  <si>
    <t>objectnaam.bron</t>
  </si>
  <si>
    <t>NAMSRC</t>
  </si>
  <si>
    <t>OA</t>
  </si>
  <si>
    <t>vervaardiger.rol</t>
  </si>
  <si>
    <t>ROLE</t>
  </si>
  <si>
    <t>FU</t>
  </si>
  <si>
    <t>school_stijl</t>
  </si>
  <si>
    <t>SCHOOL</t>
  </si>
  <si>
    <t>SC</t>
  </si>
  <si>
    <t>vervaardiging.plaats</t>
  </si>
  <si>
    <t>GEOKEYW</t>
  </si>
  <si>
    <t>VP</t>
  </si>
  <si>
    <t>materiaal</t>
  </si>
  <si>
    <t>MATER</t>
  </si>
  <si>
    <t>MA</t>
  </si>
  <si>
    <t>techniek</t>
  </si>
  <si>
    <t>TECHN</t>
  </si>
  <si>
    <t>TK</t>
  </si>
  <si>
    <t>vervaardiging.periode</t>
  </si>
  <si>
    <t>PERIOD</t>
  </si>
  <si>
    <t>PT</t>
  </si>
  <si>
    <t>afmeting.soort</t>
  </si>
  <si>
    <t>DIM</t>
  </si>
  <si>
    <t>DI</t>
  </si>
  <si>
    <t>afmeting.eenheid</t>
  </si>
  <si>
    <t>UNIT</t>
  </si>
  <si>
    <t>EE</t>
  </si>
  <si>
    <t>associatie.persoon.associatie</t>
  </si>
  <si>
    <t>ASSOC</t>
  </si>
  <si>
    <t>kk</t>
  </si>
  <si>
    <t>associatie.onderwerp</t>
  </si>
  <si>
    <t>kp</t>
  </si>
  <si>
    <t>associatie.onderwerp.associatie</t>
  </si>
  <si>
    <t>kq</t>
  </si>
  <si>
    <t>associatie.onderwerp.naam</t>
  </si>
  <si>
    <t>PROPNAME</t>
  </si>
  <si>
    <t>kc</t>
  </si>
  <si>
    <t>associatie.periode.assoc</t>
  </si>
  <si>
    <t>ka</t>
  </si>
  <si>
    <t>associatie.periode</t>
  </si>
  <si>
    <t>kb</t>
  </si>
  <si>
    <t>inhoud.hoofdmotief.algemeen</t>
  </si>
  <si>
    <t>MOTIF</t>
  </si>
  <si>
    <t>HA</t>
  </si>
  <si>
    <t>inhoud.hoofdmotief.specifiek</t>
  </si>
  <si>
    <t>HS</t>
  </si>
  <si>
    <t>inhoud.onderwerp</t>
  </si>
  <si>
    <t>ip</t>
  </si>
  <si>
    <t>inhoud.onderwerp.eigennaam</t>
  </si>
  <si>
    <t>ic</t>
  </si>
  <si>
    <t>inhoud.datum.periode</t>
  </si>
  <si>
    <t>ib</t>
  </si>
  <si>
    <t>inscriptie.type</t>
  </si>
  <si>
    <t>INSCTYPE</t>
  </si>
  <si>
    <t>IT</t>
  </si>
  <si>
    <t>inscriptie.taal</t>
  </si>
  <si>
    <t>LANGUAGE</t>
  </si>
  <si>
    <t>IL</t>
  </si>
  <si>
    <t>inscriptie.schrift</t>
  </si>
  <si>
    <t>SCRIPT</t>
  </si>
  <si>
    <t>IS</t>
  </si>
  <si>
    <t>inscriptie.vervaardiger.rol</t>
  </si>
  <si>
    <t>I8</t>
  </si>
  <si>
    <t>toestand</t>
  </si>
  <si>
    <t>COND</t>
  </si>
  <si>
    <t>TO</t>
  </si>
  <si>
    <t>verwerving.methode</t>
  </si>
  <si>
    <t>ACQMETH</t>
  </si>
  <si>
    <t>VW</t>
  </si>
  <si>
    <t>verwerving.plaats</t>
  </si>
  <si>
    <t>PX</t>
  </si>
  <si>
    <t>eigendomshist.verwervingswijze</t>
  </si>
  <si>
    <t>P3</t>
  </si>
  <si>
    <t>eigendomshist.plaats</t>
  </si>
  <si>
    <t>P9</t>
  </si>
  <si>
    <t>verwijdering.methode</t>
  </si>
  <si>
    <t>DISPMETH</t>
  </si>
  <si>
    <t>DM</t>
  </si>
  <si>
    <t>gerelateerd_object.associatie</t>
  </si>
  <si>
    <t>RH</t>
  </si>
  <si>
    <t>rechten.type</t>
  </si>
  <si>
    <t>RIGHTS</t>
  </si>
  <si>
    <t>Rt</t>
  </si>
  <si>
    <t>fysiek_kenmerk.aspect</t>
  </si>
  <si>
    <t>ASPECT</t>
  </si>
  <si>
    <t>PC</t>
  </si>
  <si>
    <t>fysiek_kenmerk.trefwoord</t>
  </si>
  <si>
    <t>KEYWORD</t>
  </si>
  <si>
    <t>PK</t>
  </si>
  <si>
    <t>gebruik</t>
  </si>
  <si>
    <t>USAGE</t>
  </si>
  <si>
    <t>US</t>
  </si>
  <si>
    <t>vondst.naam.rol</t>
  </si>
  <si>
    <t>NM</t>
  </si>
  <si>
    <t>vondst.gebeurtenis</t>
  </si>
  <si>
    <t>EVENT</t>
  </si>
  <si>
    <t>NC</t>
  </si>
  <si>
    <t>vondst.methode</t>
  </si>
  <si>
    <t>FIELDCOLLMETHOD</t>
  </si>
  <si>
    <t>NU</t>
  </si>
  <si>
    <t>vondst.vindplaats</t>
  </si>
  <si>
    <t>NF</t>
  </si>
  <si>
    <t>vondst.vindplaats.code</t>
  </si>
  <si>
    <t>FIELDCOLLPLACECODE</t>
  </si>
  <si>
    <t>NP</t>
  </si>
  <si>
    <t>vondst.vindplaats.code.soort</t>
  </si>
  <si>
    <t>CODETYPE</t>
  </si>
  <si>
    <t>Ne</t>
  </si>
  <si>
    <t>vondst.vindplaats.kenmerk</t>
  </si>
  <si>
    <t>FEATURENAME</t>
  </si>
  <si>
    <t>NQ</t>
  </si>
  <si>
    <t>coörd.stelsel</t>
  </si>
  <si>
    <t>GRIDTYPE</t>
  </si>
  <si>
    <t>NG</t>
  </si>
  <si>
    <t>habitat</t>
  </si>
  <si>
    <t>HABITAT</t>
  </si>
  <si>
    <t>HB</t>
  </si>
  <si>
    <t>stratigrafie.grootheid</t>
  </si>
  <si>
    <t>STRATI_UNIT</t>
  </si>
  <si>
    <t>UN</t>
  </si>
  <si>
    <t>stratigrafie.soort</t>
  </si>
  <si>
    <t>STRATI_TYPE</t>
  </si>
  <si>
    <t>UT</t>
  </si>
  <si>
    <t>omgevingsconditie.bewaarvorm</t>
  </si>
  <si>
    <t>PRESERVATIONFORM</t>
  </si>
  <si>
    <t>FO</t>
  </si>
  <si>
    <t>proces</t>
  </si>
  <si>
    <t>ACCESSION_PROCESS</t>
  </si>
  <si>
    <t>Jn</t>
  </si>
  <si>
    <t>risico</t>
  </si>
  <si>
    <t>HAZARD</t>
  </si>
  <si>
    <t>H1</t>
  </si>
  <si>
    <t>verlies_schade.methode</t>
  </si>
  <si>
    <t>LOSS</t>
  </si>
  <si>
    <t>d1</t>
  </si>
  <si>
    <t>verplaatsing.methode</t>
  </si>
  <si>
    <t>MOVEMENT</t>
  </si>
  <si>
    <t>mT</t>
  </si>
  <si>
    <t>volgende_transport.methode</t>
  </si>
  <si>
    <t>2H</t>
  </si>
  <si>
    <t>GUIDE</t>
  </si>
  <si>
    <t>gidsterm</t>
  </si>
  <si>
    <t>PLACETYPE</t>
  </si>
  <si>
    <t>type plaats</t>
  </si>
  <si>
    <t>PLACE</t>
  </si>
  <si>
    <t>plaats</t>
  </si>
  <si>
    <t>PROVINCE</t>
  </si>
  <si>
    <t>provincie</t>
  </si>
  <si>
    <t>COUNTRY</t>
  </si>
  <si>
    <t>land</t>
  </si>
  <si>
    <t>trefwoord</t>
  </si>
  <si>
    <t>BIBLFORM</t>
  </si>
  <si>
    <t>bibliografische vorm</t>
  </si>
  <si>
    <t>GROUP</t>
  </si>
  <si>
    <t>doelgroep</t>
  </si>
  <si>
    <t>gebeurtenis</t>
  </si>
  <si>
    <t>ACTIV</t>
  </si>
  <si>
    <t>activiteit</t>
  </si>
  <si>
    <t>TREAT</t>
  </si>
  <si>
    <t>behandeling</t>
  </si>
  <si>
    <t>afmeting</t>
  </si>
  <si>
    <t>verwervingsmethode</t>
  </si>
  <si>
    <t>eenheid</t>
  </si>
  <si>
    <t>type objectnaam</t>
  </si>
  <si>
    <t>bron objectnaam</t>
  </si>
  <si>
    <t>DOCTYPE</t>
  </si>
  <si>
    <t>materiaalsoort</t>
  </si>
  <si>
    <t>CONTFORM</t>
  </si>
  <si>
    <t>redactionele vorm</t>
  </si>
  <si>
    <t>aspect</t>
  </si>
  <si>
    <t>DEVSTAGE</t>
  </si>
  <si>
    <t>ontwikkelingsstadium</t>
  </si>
  <si>
    <t>objectcategorie</t>
  </si>
  <si>
    <t>periode</t>
  </si>
  <si>
    <t>school / stijl</t>
  </si>
  <si>
    <t>motief</t>
  </si>
  <si>
    <t>ANIMAL</t>
  </si>
  <si>
    <t>dier</t>
  </si>
  <si>
    <t>PLANT</t>
  </si>
  <si>
    <t>plant</t>
  </si>
  <si>
    <t>soort opschrift</t>
  </si>
  <si>
    <t>TOPTERM</t>
  </si>
  <si>
    <t>topterm</t>
  </si>
  <si>
    <t>NUMBER_TYPE</t>
  </si>
  <si>
    <t>soort nummer</t>
  </si>
  <si>
    <t>OCCUPATION</t>
  </si>
  <si>
    <t>beroep</t>
  </si>
  <si>
    <t>REPRO_TYPE</t>
  </si>
  <si>
    <t>soort reproductie</t>
  </si>
  <si>
    <t>geografisch trefwoord</t>
  </si>
  <si>
    <t>LOANCAT</t>
  </si>
  <si>
    <t>uitleencategorie</t>
  </si>
  <si>
    <t>taal</t>
  </si>
  <si>
    <t>LOCATION</t>
  </si>
  <si>
    <t>filiaal</t>
  </si>
  <si>
    <t>CLASSDEP</t>
  </si>
  <si>
    <t>klas / afdeling</t>
  </si>
  <si>
    <t>SUBJECT</t>
  </si>
  <si>
    <t>onderwerp</t>
  </si>
  <si>
    <t>associatie</t>
  </si>
  <si>
    <t>schrift</t>
  </si>
  <si>
    <t>CONCEPT</t>
  </si>
  <si>
    <t>concept</t>
  </si>
  <si>
    <t>PEOPLE</t>
  </si>
  <si>
    <t>volk</t>
  </si>
  <si>
    <t>CULTURE</t>
  </si>
  <si>
    <t>culturele affiniteit</t>
  </si>
  <si>
    <t>rol</t>
  </si>
  <si>
    <t>eigennaam</t>
  </si>
  <si>
    <t>TRANSPORT</t>
  </si>
  <si>
    <t>transport</t>
  </si>
  <si>
    <t>CATEGORY</t>
  </si>
  <si>
    <t>rubriek</t>
  </si>
  <si>
    <t>vondstmethode</t>
  </si>
  <si>
    <t>vindplaatscode</t>
  </si>
  <si>
    <t>type vindplaatscode</t>
  </si>
  <si>
    <t>vindplaats kenmerk</t>
  </si>
  <si>
    <t>stratigrafische grootheid</t>
  </si>
  <si>
    <t>soort stratigrafie</t>
  </si>
  <si>
    <t>bewaarvorm</t>
  </si>
  <si>
    <t>coördinatenstelsel</t>
  </si>
  <si>
    <t>REPRFORMAT</t>
  </si>
  <si>
    <t>formaat reproductie</t>
  </si>
  <si>
    <t>REPRPROCESS</t>
  </si>
  <si>
    <t>bewerking reproductie</t>
  </si>
  <si>
    <t>DDC</t>
  </si>
  <si>
    <t>inschrijvingsproces</t>
  </si>
  <si>
    <t>PIM</t>
  </si>
  <si>
    <t>ZIZO</t>
  </si>
  <si>
    <t>rechten</t>
  </si>
  <si>
    <t>verlies/schade methode</t>
  </si>
  <si>
    <t>RESEARCH</t>
  </si>
  <si>
    <t>onderzoek/gebruik methode</t>
  </si>
  <si>
    <t>RESEARCH_RESULT</t>
  </si>
  <si>
    <t>onderzoek/gebruik resultaat</t>
  </si>
  <si>
    <t>verplaatsing methode</t>
  </si>
  <si>
    <t>CHECKREASON</t>
  </si>
  <si>
    <t>conserveringsverzoek reden</t>
  </si>
  <si>
    <t>LEVEL</t>
  </si>
  <si>
    <t>niveau</t>
  </si>
  <si>
    <t>UDC</t>
  </si>
  <si>
    <t>ESAR</t>
  </si>
  <si>
    <t>afstotingsmethode</t>
  </si>
  <si>
    <t>POSITION</t>
  </si>
  <si>
    <t>inscriptie positie</t>
  </si>
  <si>
    <t>NATIONALITY</t>
  </si>
  <si>
    <t>nationaliteit</t>
  </si>
  <si>
    <t>GEOPROJN</t>
  </si>
  <si>
    <t>Geografische projectie</t>
  </si>
  <si>
    <t>SISO</t>
  </si>
  <si>
    <t>domein NL</t>
  </si>
  <si>
    <t>LICENSE</t>
  </si>
  <si>
    <t>licentie</t>
  </si>
  <si>
    <t>collect, applicatieversie 4.5.1</t>
  </si>
  <si>
    <t>collect, applicatieversie 4.2</t>
  </si>
  <si>
    <t xml:space="preserve">Getty Vocab term? </t>
  </si>
  <si>
    <t>?</t>
  </si>
  <si>
    <t>nee</t>
  </si>
  <si>
    <t>ja</t>
  </si>
  <si>
    <t>AAT</t>
  </si>
  <si>
    <t>ULAN</t>
  </si>
  <si>
    <t>TGN</t>
  </si>
  <si>
    <t>Erfgeo</t>
  </si>
  <si>
    <t>RKD-Artists</t>
  </si>
  <si>
    <t>VIAF</t>
  </si>
  <si>
    <t>Wikidata</t>
  </si>
  <si>
    <t>Iconclass</t>
  </si>
  <si>
    <t xml:space="preserve">? </t>
  </si>
  <si>
    <t>nee, intern</t>
  </si>
  <si>
    <t>overige bronnen</t>
  </si>
  <si>
    <t>c:\adlibwerk\modl42_werk_nl\data\document.inf</t>
  </si>
  <si>
    <t>auteur.functie</t>
  </si>
  <si>
    <t>ro</t>
  </si>
  <si>
    <t>corporatieve_auteur.functie</t>
  </si>
  <si>
    <t>cr</t>
  </si>
  <si>
    <t>trefwoord.inhoud</t>
  </si>
  <si>
    <t>tr</t>
  </si>
  <si>
    <t>trefwoord.eigennaam</t>
  </si>
  <si>
    <t>ij</t>
  </si>
  <si>
    <t>persoonstrefwoord.rol</t>
  </si>
  <si>
    <t>PF</t>
  </si>
  <si>
    <t>geografisch_trefwoord</t>
  </si>
  <si>
    <t>GT</t>
  </si>
  <si>
    <t>TP</t>
  </si>
  <si>
    <t>exemplaar.uitleencategorie</t>
  </si>
  <si>
    <t>eb</t>
  </si>
  <si>
    <t>exemplaar.filiaal</t>
  </si>
  <si>
    <t>ej</t>
  </si>
  <si>
    <t>classificatiecode</t>
  </si>
  <si>
    <t>cc</t>
  </si>
  <si>
    <t>ms</t>
  </si>
  <si>
    <t>nv</t>
  </si>
  <si>
    <t>taalcode</t>
  </si>
  <si>
    <t>TA</t>
  </si>
  <si>
    <t>illustrator.functie</t>
  </si>
  <si>
    <t>ri</t>
  </si>
  <si>
    <t>bibliografische_vorm</t>
  </si>
  <si>
    <t>BV</t>
  </si>
  <si>
    <t>censor.rol</t>
  </si>
  <si>
    <t>CF</t>
  </si>
  <si>
    <t>domein</t>
  </si>
  <si>
    <t>ja?</t>
  </si>
  <si>
    <t>c:\adlibwerk\model451\data\document.inf</t>
  </si>
  <si>
    <t>plaats_van_uitgave</t>
  </si>
  <si>
    <t>pl</t>
  </si>
  <si>
    <t>distributie.rol</t>
  </si>
  <si>
    <t>DF</t>
  </si>
  <si>
    <t>Erfgoedthesaurus</t>
  </si>
  <si>
    <t>? nee</t>
  </si>
  <si>
    <t xml:space="preserve">nee </t>
  </si>
  <si>
    <t xml:space="preserve">komt niet voor in enig tabblad.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</si>
</sst>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/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A3FAD-C355-46D6-9D28-815F034A1691}">
  <dimension ref="A1:N63"/>
  <sheetViews>
    <sheetView tabSelected="1" workbookViewId="0">
      <pane ySplit="7" topLeftCell="A8" activePane="bottomLeft" state="frozen"/>
      <selection pane="bottomLeft" activeCell="E8" sqref="E8"/>
    </sheetView>
  </sheetViews>
  <sheetFormatPr defaultColWidth="27.7109375" defaultRowHeight="15" x14ac:dyDescent="0.25"/>
  <cols>
    <col min="1" max="1" width="31.85546875" style="4" customWidth="1"/>
    <col min="2" max="2" width="38" style="4" bestFit="1" customWidth="1"/>
    <col min="3" max="3" width="19.7109375" style="4" hidden="1" customWidth="1"/>
    <col min="4" max="4" width="6.28515625" style="4" customWidth="1"/>
    <col min="5" max="5" width="24.7109375" style="4" customWidth="1"/>
    <col min="6" max="6" width="8.28515625" style="4" customWidth="1"/>
    <col min="7" max="7" width="7.28515625" style="4" customWidth="1"/>
    <col min="8" max="8" width="9.42578125" style="4" customWidth="1"/>
    <col min="9" max="9" width="10.28515625" style="4" bestFit="1" customWidth="1"/>
    <col min="10" max="10" width="4.85546875" style="4" bestFit="1" customWidth="1"/>
    <col min="11" max="11" width="8.42578125" style="4" bestFit="1" customWidth="1"/>
    <col min="12" max="12" width="16.7109375" style="4" customWidth="1"/>
    <col min="13" max="16384" width="27.7109375" style="4"/>
  </cols>
  <sheetData>
    <row r="1" spans="1:14" ht="23.25" x14ac:dyDescent="0.25">
      <c r="A1" s="2" t="s">
        <v>0</v>
      </c>
    </row>
    <row r="3" spans="1:14" x14ac:dyDescent="0.25">
      <c r="A3" s="6" t="s">
        <v>1</v>
      </c>
      <c r="B3" s="1" t="s">
        <v>271</v>
      </c>
    </row>
    <row r="5" spans="1:14" ht="18" x14ac:dyDescent="0.25">
      <c r="A5" s="3" t="s">
        <v>2</v>
      </c>
    </row>
    <row r="6" spans="1:14" x14ac:dyDescent="0.25">
      <c r="E6" s="7" t="s">
        <v>273</v>
      </c>
      <c r="H6" s="7" t="s">
        <v>287</v>
      </c>
    </row>
    <row r="7" spans="1:14" x14ac:dyDescent="0.25">
      <c r="A7" s="5" t="s">
        <v>3</v>
      </c>
      <c r="B7" s="5" t="s">
        <v>268</v>
      </c>
      <c r="C7" s="5" t="s">
        <v>4</v>
      </c>
      <c r="D7" s="5" t="s">
        <v>5</v>
      </c>
      <c r="E7" s="5" t="s">
        <v>277</v>
      </c>
      <c r="F7" s="5" t="s">
        <v>278</v>
      </c>
      <c r="G7" s="5" t="s">
        <v>279</v>
      </c>
      <c r="H7" s="5" t="s">
        <v>280</v>
      </c>
      <c r="I7" s="5" t="s">
        <v>281</v>
      </c>
      <c r="J7" s="5" t="s">
        <v>282</v>
      </c>
      <c r="K7" s="5" t="s">
        <v>283</v>
      </c>
      <c r="L7" s="5" t="s">
        <v>284</v>
      </c>
      <c r="M7" s="5" t="s">
        <v>325</v>
      </c>
    </row>
    <row r="8" spans="1:14" x14ac:dyDescent="0.25">
      <c r="A8" s="1" t="s">
        <v>39</v>
      </c>
      <c r="B8" s="4" t="str">
        <f>VLOOKUP(C8,'domeinen 4.5.1'!$A$1:$B$82,2,FALSE)</f>
        <v>afmeting</v>
      </c>
      <c r="C8" s="1" t="s">
        <v>40</v>
      </c>
      <c r="D8" s="1" t="s">
        <v>41</v>
      </c>
      <c r="E8" s="1" t="s">
        <v>326</v>
      </c>
    </row>
    <row r="9" spans="1:14" x14ac:dyDescent="0.25">
      <c r="A9" s="1" t="s">
        <v>93</v>
      </c>
      <c r="B9" s="4" t="str">
        <f>VLOOKUP(C9,'domeinen 4.5.1'!$A$1:$B$82,2,FALSE)</f>
        <v>afstotingsmethode</v>
      </c>
      <c r="C9" s="1" t="s">
        <v>94</v>
      </c>
      <c r="D9" s="1" t="s">
        <v>95</v>
      </c>
      <c r="E9" s="1" t="s">
        <v>275</v>
      </c>
    </row>
    <row r="10" spans="1:14" x14ac:dyDescent="0.25">
      <c r="A10" s="1" t="s">
        <v>50</v>
      </c>
      <c r="B10" s="4" t="str">
        <f>VLOOKUP(C10,'domeinen 4.5.1'!$A$1:$B$82,2,FALSE)</f>
        <v>associatie</v>
      </c>
      <c r="C10" s="1" t="s">
        <v>46</v>
      </c>
      <c r="D10" s="1" t="s">
        <v>51</v>
      </c>
      <c r="E10" s="1" t="s">
        <v>276</v>
      </c>
    </row>
    <row r="11" spans="1:14" x14ac:dyDescent="0.25">
      <c r="A11" s="1" t="s">
        <v>55</v>
      </c>
      <c r="B11" s="4" t="str">
        <f>VLOOKUP(C11,'domeinen 4.5.1'!$A$1:$B$82,2,FALSE)</f>
        <v>associatie</v>
      </c>
      <c r="C11" s="1" t="s">
        <v>46</v>
      </c>
      <c r="D11" s="1" t="s">
        <v>56</v>
      </c>
      <c r="E11" s="1" t="s">
        <v>276</v>
      </c>
    </row>
    <row r="12" spans="1:14" x14ac:dyDescent="0.25">
      <c r="A12" s="1" t="s">
        <v>30</v>
      </c>
      <c r="B12" s="4" t="str">
        <f>VLOOKUP(C12,'domeinen 4.5.1'!$A$1:$B$82,2,FALSE)</f>
        <v>materiaal</v>
      </c>
      <c r="C12" s="1" t="s">
        <v>31</v>
      </c>
      <c r="D12" s="1" t="s">
        <v>32</v>
      </c>
      <c r="E12" s="1" t="s">
        <v>276</v>
      </c>
    </row>
    <row r="13" spans="1:14" x14ac:dyDescent="0.25">
      <c r="A13" s="1" t="s">
        <v>45</v>
      </c>
      <c r="B13" s="4" t="str">
        <f>VLOOKUP(C13,'domeinen 4.5.1'!$A$1:$B$82,2,FALSE)</f>
        <v>associatie</v>
      </c>
      <c r="C13" s="1" t="s">
        <v>46</v>
      </c>
      <c r="D13" s="1" t="s">
        <v>47</v>
      </c>
      <c r="E13" s="1" t="s">
        <v>275</v>
      </c>
      <c r="F13" s="1" t="s">
        <v>276</v>
      </c>
      <c r="G13" s="1"/>
      <c r="H13" s="1"/>
      <c r="I13" s="1"/>
      <c r="J13" s="4" t="s">
        <v>276</v>
      </c>
      <c r="K13" s="4" t="s">
        <v>276</v>
      </c>
    </row>
    <row r="14" spans="1:14" x14ac:dyDescent="0.25">
      <c r="A14" s="1" t="s">
        <v>59</v>
      </c>
      <c r="B14" s="4" t="str">
        <f>VLOOKUP(C14,'domeinen 4.5.1'!$A$1:$B$82,2,FALSE)</f>
        <v>motief</v>
      </c>
      <c r="C14" s="1" t="s">
        <v>60</v>
      </c>
      <c r="D14" s="1" t="s">
        <v>61</v>
      </c>
      <c r="E14" s="1" t="s">
        <v>276</v>
      </c>
    </row>
    <row r="15" spans="1:14" x14ac:dyDescent="0.25">
      <c r="A15" s="1" t="s">
        <v>141</v>
      </c>
      <c r="B15" s="4" t="str">
        <f>VLOOKUP(C15,'domeinen 4.5.1'!$A$1:$B$82,2,FALSE)</f>
        <v>bewaarvorm</v>
      </c>
      <c r="C15" s="1" t="s">
        <v>142</v>
      </c>
      <c r="D15" s="1" t="s">
        <v>143</v>
      </c>
      <c r="E15" s="1" t="s">
        <v>275</v>
      </c>
    </row>
    <row r="16" spans="1:14" x14ac:dyDescent="0.25">
      <c r="A16" s="1" t="s">
        <v>18</v>
      </c>
      <c r="B16" s="4" t="str">
        <f>VLOOKUP(C16,'domeinen 4.5.1'!$A$1:$B$82,2,FALSE)</f>
        <v>bron objectnaam</v>
      </c>
      <c r="C16" s="1" t="s">
        <v>19</v>
      </c>
      <c r="D16" s="1" t="s">
        <v>20</v>
      </c>
      <c r="E16" s="1" t="s">
        <v>327</v>
      </c>
      <c r="N16" s="4" t="s">
        <v>328</v>
      </c>
    </row>
    <row r="17" spans="1:12" x14ac:dyDescent="0.25">
      <c r="A17" s="1" t="s">
        <v>6</v>
      </c>
      <c r="B17" s="4" t="str">
        <f>VLOOKUP(C17,'domeinen 4.5.1'!$A$1:$B$82,2,FALSE)</f>
        <v>collectie</v>
      </c>
      <c r="C17" s="1" t="s">
        <v>7</v>
      </c>
      <c r="D17" s="1" t="s">
        <v>8</v>
      </c>
      <c r="E17" s="1" t="s">
        <v>275</v>
      </c>
    </row>
    <row r="18" spans="1:12" x14ac:dyDescent="0.25">
      <c r="A18" s="1" t="s">
        <v>129</v>
      </c>
      <c r="B18" s="4" t="str">
        <f>VLOOKUP(C18,'domeinen 4.5.1'!$A$1:$B$82,2,FALSE)</f>
        <v>coördinatenstelsel</v>
      </c>
      <c r="C18" s="1" t="s">
        <v>130</v>
      </c>
      <c r="D18" s="1" t="s">
        <v>131</v>
      </c>
      <c r="E18" s="1" t="s">
        <v>275</v>
      </c>
    </row>
    <row r="19" spans="1:12" x14ac:dyDescent="0.25">
      <c r="A19" s="1" t="s">
        <v>42</v>
      </c>
      <c r="B19" s="4" t="str">
        <f>VLOOKUP(C19,'domeinen 4.5.1'!$A$1:$B$82,2,FALSE)</f>
        <v>eenheid</v>
      </c>
      <c r="C19" s="1" t="s">
        <v>43</v>
      </c>
      <c r="D19" s="1" t="s">
        <v>44</v>
      </c>
      <c r="E19" s="1" t="s">
        <v>275</v>
      </c>
    </row>
    <row r="20" spans="1:12" x14ac:dyDescent="0.25">
      <c r="A20" s="1" t="s">
        <v>52</v>
      </c>
      <c r="B20" s="4" t="str">
        <f>VLOOKUP(C20,'domeinen 4.5.1'!$A$1:$B$82,2,FALSE)</f>
        <v>eigennaam</v>
      </c>
      <c r="C20" s="1" t="s">
        <v>53</v>
      </c>
      <c r="D20" s="1" t="s">
        <v>54</v>
      </c>
      <c r="E20" s="1" t="s">
        <v>275</v>
      </c>
      <c r="F20" s="1" t="s">
        <v>276</v>
      </c>
      <c r="I20" s="4" t="s">
        <v>274</v>
      </c>
      <c r="J20" s="4" t="s">
        <v>276</v>
      </c>
      <c r="K20" s="4" t="s">
        <v>276</v>
      </c>
    </row>
    <row r="21" spans="1:12" x14ac:dyDescent="0.25">
      <c r="A21" s="1" t="s">
        <v>66</v>
      </c>
      <c r="B21" s="4" t="str">
        <f>VLOOKUP(C21,'domeinen 4.5.1'!$A$1:$B$82,2,FALSE)</f>
        <v>eigennaam</v>
      </c>
      <c r="C21" s="1" t="s">
        <v>53</v>
      </c>
      <c r="D21" s="1" t="s">
        <v>67</v>
      </c>
      <c r="E21" s="1" t="s">
        <v>275</v>
      </c>
      <c r="F21" s="1" t="s">
        <v>276</v>
      </c>
      <c r="I21" s="1" t="s">
        <v>274</v>
      </c>
      <c r="J21" s="1" t="s">
        <v>276</v>
      </c>
      <c r="K21" s="1" t="s">
        <v>276</v>
      </c>
      <c r="L21" s="4" t="s">
        <v>276</v>
      </c>
    </row>
    <row r="22" spans="1:12" x14ac:dyDescent="0.25">
      <c r="A22" s="1" t="s">
        <v>62</v>
      </c>
      <c r="B22" s="4" t="str">
        <f>VLOOKUP(C22,'domeinen 4.5.1'!$A$1:$B$82,2,FALSE)</f>
        <v>motief</v>
      </c>
      <c r="C22" s="1" t="s">
        <v>60</v>
      </c>
      <c r="D22" s="1" t="s">
        <v>63</v>
      </c>
      <c r="E22" s="1" t="s">
        <v>276</v>
      </c>
    </row>
    <row r="23" spans="1:12" x14ac:dyDescent="0.25">
      <c r="A23" s="1" t="s">
        <v>9</v>
      </c>
      <c r="B23" s="4" t="str">
        <f>VLOOKUP(C23,'domeinen 4.5.1'!$A$1:$B$82,2,FALSE)</f>
        <v>objectcategorie</v>
      </c>
      <c r="C23" s="1" t="s">
        <v>10</v>
      </c>
      <c r="D23" s="1" t="s">
        <v>11</v>
      </c>
      <c r="E23" s="1" t="s">
        <v>276</v>
      </c>
    </row>
    <row r="24" spans="1:12" x14ac:dyDescent="0.25">
      <c r="A24" s="1" t="s">
        <v>91</v>
      </c>
      <c r="B24" s="4" t="str">
        <f>VLOOKUP(C24,'domeinen 4.5.1'!$A$1:$B$82,2,FALSE)</f>
        <v>geografisch trefwoord</v>
      </c>
      <c r="C24" s="1" t="s">
        <v>28</v>
      </c>
      <c r="D24" s="1" t="s">
        <v>92</v>
      </c>
      <c r="E24" s="1" t="s">
        <v>275</v>
      </c>
      <c r="G24" s="1" t="s">
        <v>276</v>
      </c>
      <c r="H24" s="1" t="s">
        <v>276</v>
      </c>
    </row>
    <row r="25" spans="1:12" x14ac:dyDescent="0.25">
      <c r="A25" s="1" t="s">
        <v>27</v>
      </c>
      <c r="B25" s="4" t="str">
        <f>VLOOKUP(C25,'domeinen 4.5.1'!$A$1:$B$82,2,FALSE)</f>
        <v>geografisch trefwoord</v>
      </c>
      <c r="C25" s="1" t="s">
        <v>28</v>
      </c>
      <c r="D25" s="1" t="s">
        <v>29</v>
      </c>
      <c r="E25" s="1" t="s">
        <v>275</v>
      </c>
      <c r="G25" s="1" t="s">
        <v>276</v>
      </c>
      <c r="H25" s="1" t="s">
        <v>276</v>
      </c>
    </row>
    <row r="26" spans="1:12" x14ac:dyDescent="0.25">
      <c r="A26" s="1" t="s">
        <v>87</v>
      </c>
      <c r="B26" s="4" t="str">
        <f>VLOOKUP(C26,'domeinen 4.5.1'!$A$1:$B$82,2,FALSE)</f>
        <v>geografisch trefwoord</v>
      </c>
      <c r="C26" s="1" t="s">
        <v>28</v>
      </c>
      <c r="D26" s="1" t="s">
        <v>88</v>
      </c>
      <c r="E26" s="1" t="s">
        <v>275</v>
      </c>
      <c r="G26" s="1" t="s">
        <v>276</v>
      </c>
      <c r="H26" s="1" t="s">
        <v>276</v>
      </c>
    </row>
    <row r="27" spans="1:12" x14ac:dyDescent="0.25">
      <c r="A27" s="1" t="s">
        <v>118</v>
      </c>
      <c r="B27" s="4" t="str">
        <f>VLOOKUP(C27,'domeinen 4.5.1'!$A$1:$B$82,2,FALSE)</f>
        <v>geografisch trefwoord</v>
      </c>
      <c r="C27" s="1" t="s">
        <v>28</v>
      </c>
      <c r="D27" s="1" t="s">
        <v>119</v>
      </c>
      <c r="E27" s="1" t="s">
        <v>275</v>
      </c>
      <c r="G27" s="1" t="s">
        <v>276</v>
      </c>
      <c r="H27" s="1" t="s">
        <v>276</v>
      </c>
    </row>
    <row r="28" spans="1:12" x14ac:dyDescent="0.25">
      <c r="A28" s="1" t="s">
        <v>12</v>
      </c>
      <c r="B28" s="4" t="str">
        <f>VLOOKUP(C28,'domeinen 4.5.1'!$A$1:$B$82,2,FALSE)</f>
        <v>objectnaam</v>
      </c>
      <c r="C28" s="1" t="s">
        <v>13</v>
      </c>
      <c r="D28" s="1" t="s">
        <v>14</v>
      </c>
      <c r="E28" s="1" t="s">
        <v>276</v>
      </c>
    </row>
    <row r="29" spans="1:12" x14ac:dyDescent="0.25">
      <c r="A29" s="1" t="s">
        <v>144</v>
      </c>
      <c r="B29" s="4" t="str">
        <f>VLOOKUP(C29,'domeinen 4.5.1'!$A$1:$B$82,2,FALSE)</f>
        <v>inschrijvingsproces</v>
      </c>
      <c r="C29" s="1" t="s">
        <v>145</v>
      </c>
      <c r="D29" s="1" t="s">
        <v>146</v>
      </c>
      <c r="E29" s="1" t="s">
        <v>275</v>
      </c>
    </row>
    <row r="30" spans="1:12" x14ac:dyDescent="0.25">
      <c r="A30" s="1" t="s">
        <v>57</v>
      </c>
      <c r="B30" s="4" t="str">
        <f>VLOOKUP(C30,'domeinen 4.5.1'!$A$1:$B$82,2,FALSE)</f>
        <v>periode</v>
      </c>
      <c r="C30" s="1" t="s">
        <v>37</v>
      </c>
      <c r="D30" s="1" t="s">
        <v>58</v>
      </c>
      <c r="E30" s="1" t="s">
        <v>276</v>
      </c>
    </row>
    <row r="31" spans="1:12" x14ac:dyDescent="0.25">
      <c r="A31" s="1" t="s">
        <v>68</v>
      </c>
      <c r="B31" s="4" t="str">
        <f>VLOOKUP(C31,'domeinen 4.5.1'!$A$1:$B$82,2,FALSE)</f>
        <v>periode</v>
      </c>
      <c r="C31" s="1" t="s">
        <v>37</v>
      </c>
      <c r="D31" s="1" t="s">
        <v>69</v>
      </c>
      <c r="E31" s="1" t="s">
        <v>276</v>
      </c>
    </row>
    <row r="32" spans="1:12" x14ac:dyDescent="0.25">
      <c r="A32" s="1" t="s">
        <v>36</v>
      </c>
      <c r="B32" s="4" t="str">
        <f>VLOOKUP(C32,'domeinen 4.5.1'!$A$1:$B$82,2,FALSE)</f>
        <v>periode</v>
      </c>
      <c r="C32" s="1" t="s">
        <v>37</v>
      </c>
      <c r="D32" s="1" t="s">
        <v>38</v>
      </c>
      <c r="E32" s="1" t="s">
        <v>276</v>
      </c>
    </row>
    <row r="33" spans="1:5" x14ac:dyDescent="0.25">
      <c r="A33" s="1" t="s">
        <v>79</v>
      </c>
      <c r="B33" s="4" t="str">
        <f>VLOOKUP(C33,'domeinen 4.5.1'!$A$1:$B$82,2,FALSE)</f>
        <v>rol</v>
      </c>
      <c r="C33" s="1" t="s">
        <v>22</v>
      </c>
      <c r="D33" s="1" t="s">
        <v>80</v>
      </c>
      <c r="E33" s="1" t="s">
        <v>276</v>
      </c>
    </row>
    <row r="34" spans="1:5" x14ac:dyDescent="0.25">
      <c r="A34" s="1" t="s">
        <v>21</v>
      </c>
      <c r="B34" s="4" t="str">
        <f>VLOOKUP(C34,'domeinen 4.5.1'!$A$1:$B$82,2,FALSE)</f>
        <v>rol</v>
      </c>
      <c r="C34" s="1" t="s">
        <v>22</v>
      </c>
      <c r="D34" s="1" t="s">
        <v>23</v>
      </c>
      <c r="E34" s="1" t="s">
        <v>276</v>
      </c>
    </row>
    <row r="35" spans="1:5" x14ac:dyDescent="0.25">
      <c r="A35" s="1" t="s">
        <v>24</v>
      </c>
      <c r="B35" s="4" t="str">
        <f>VLOOKUP(C35,'domeinen 4.5.1'!$A$1:$B$82,2,FALSE)</f>
        <v>school / stijl</v>
      </c>
      <c r="C35" s="1" t="s">
        <v>25</v>
      </c>
      <c r="D35" s="1" t="s">
        <v>26</v>
      </c>
      <c r="E35" s="1" t="s">
        <v>276</v>
      </c>
    </row>
    <row r="36" spans="1:5" x14ac:dyDescent="0.25">
      <c r="A36" s="1" t="s">
        <v>76</v>
      </c>
      <c r="B36" s="4" t="str">
        <f>VLOOKUP(C36,'domeinen 4.5.1'!$A$1:$B$82,2,FALSE)</f>
        <v>schrift</v>
      </c>
      <c r="C36" s="1" t="s">
        <v>77</v>
      </c>
      <c r="D36" s="1" t="s">
        <v>78</v>
      </c>
      <c r="E36" s="1" t="s">
        <v>276</v>
      </c>
    </row>
    <row r="37" spans="1:5" x14ac:dyDescent="0.25">
      <c r="A37" s="1" t="s">
        <v>70</v>
      </c>
      <c r="B37" s="4" t="str">
        <f>VLOOKUP(C37,'domeinen 4.5.1'!$A$1:$B$82,2,FALSE)</f>
        <v>soort opschrift</v>
      </c>
      <c r="C37" s="1" t="s">
        <v>71</v>
      </c>
      <c r="D37" s="1" t="s">
        <v>72</v>
      </c>
      <c r="E37" s="1" t="s">
        <v>276</v>
      </c>
    </row>
    <row r="38" spans="1:5" x14ac:dyDescent="0.25">
      <c r="A38" s="1" t="s">
        <v>98</v>
      </c>
      <c r="B38" s="4" t="str">
        <f>VLOOKUP(C38,'domeinen 4.5.1'!$A$1:$B$82,2,FALSE)</f>
        <v>rechten</v>
      </c>
      <c r="C38" s="1" t="s">
        <v>99</v>
      </c>
      <c r="D38" s="1" t="s">
        <v>100</v>
      </c>
      <c r="E38" s="1" t="s">
        <v>275</v>
      </c>
    </row>
    <row r="39" spans="1:5" x14ac:dyDescent="0.25">
      <c r="A39" s="1" t="s">
        <v>147</v>
      </c>
      <c r="B39" s="4" t="str">
        <f>VLOOKUP(C39,'domeinen 4.5.1'!$A$1:$B$82,2,FALSE)</f>
        <v>risico</v>
      </c>
      <c r="C39" s="1" t="s">
        <v>148</v>
      </c>
      <c r="D39" s="1" t="s">
        <v>149</v>
      </c>
      <c r="E39" s="1" t="s">
        <v>286</v>
      </c>
    </row>
    <row r="40" spans="1:5" x14ac:dyDescent="0.25">
      <c r="A40" s="1" t="s">
        <v>73</v>
      </c>
      <c r="B40" s="4" t="str">
        <f>VLOOKUP(C40,'domeinen 4.5.1'!$A$1:$B$82,2,FALSE)</f>
        <v>taal</v>
      </c>
      <c r="C40" s="1" t="s">
        <v>74</v>
      </c>
      <c r="D40" s="1" t="s">
        <v>75</v>
      </c>
      <c r="E40" s="1" t="s">
        <v>276</v>
      </c>
    </row>
    <row r="41" spans="1:5" x14ac:dyDescent="0.25">
      <c r="A41" s="1" t="s">
        <v>33</v>
      </c>
      <c r="B41" s="4" t="str">
        <f>VLOOKUP(C41,'domeinen 4.5.1'!$A$1:$B$82,2,FALSE)</f>
        <v>techniek</v>
      </c>
      <c r="C41" s="1" t="s">
        <v>34</v>
      </c>
      <c r="D41" s="1" t="s">
        <v>35</v>
      </c>
      <c r="E41" s="1" t="s">
        <v>276</v>
      </c>
    </row>
    <row r="42" spans="1:5" x14ac:dyDescent="0.25">
      <c r="A42" s="1" t="s">
        <v>104</v>
      </c>
      <c r="B42" s="4" t="str">
        <f>VLOOKUP(C42,'domeinen 4.5.1'!$A$1:$B$82,2,FALSE)</f>
        <v>trefwoord</v>
      </c>
      <c r="C42" s="1" t="s">
        <v>105</v>
      </c>
      <c r="D42" s="1" t="s">
        <v>106</v>
      </c>
      <c r="E42" s="1" t="s">
        <v>276</v>
      </c>
    </row>
    <row r="43" spans="1:5" x14ac:dyDescent="0.25">
      <c r="A43" s="1" t="s">
        <v>15</v>
      </c>
      <c r="B43" s="4" t="str">
        <f>VLOOKUP(C43,'domeinen 4.5.1'!$A$1:$B$82,2,FALSE)</f>
        <v>type objectnaam</v>
      </c>
      <c r="C43" s="1" t="s">
        <v>16</v>
      </c>
      <c r="D43" s="1" t="s">
        <v>17</v>
      </c>
      <c r="E43" s="1" t="s">
        <v>276</v>
      </c>
    </row>
    <row r="44" spans="1:5" x14ac:dyDescent="0.25">
      <c r="A44" s="1" t="s">
        <v>84</v>
      </c>
      <c r="B44" s="4" t="str">
        <f>VLOOKUP(C44,'domeinen 4.5.1'!$A$1:$B$82,2,FALSE)</f>
        <v>verwervingsmethode</v>
      </c>
      <c r="C44" s="1" t="s">
        <v>85</v>
      </c>
      <c r="D44" s="1" t="s">
        <v>86</v>
      </c>
      <c r="E44" s="1" t="s">
        <v>276</v>
      </c>
    </row>
    <row r="45" spans="1:5" x14ac:dyDescent="0.25">
      <c r="A45" s="1" t="s">
        <v>48</v>
      </c>
      <c r="C45" s="1"/>
      <c r="D45" s="1" t="s">
        <v>49</v>
      </c>
      <c r="E45" s="1" t="s">
        <v>276</v>
      </c>
    </row>
    <row r="46" spans="1:5" x14ac:dyDescent="0.25">
      <c r="A46" s="1" t="s">
        <v>64</v>
      </c>
      <c r="C46" s="1"/>
      <c r="D46" s="1" t="s">
        <v>65</v>
      </c>
      <c r="E46" s="1" t="s">
        <v>276</v>
      </c>
    </row>
    <row r="47" spans="1:5" x14ac:dyDescent="0.25">
      <c r="A47" s="1" t="s">
        <v>107</v>
      </c>
      <c r="B47" s="4" t="str">
        <f>VLOOKUP(C47,'domeinen 4.5.1'!$A$1:$B$82,2,FALSE)</f>
        <v>gebruik</v>
      </c>
      <c r="C47" s="1" t="s">
        <v>108</v>
      </c>
      <c r="D47" s="1" t="s">
        <v>109</v>
      </c>
      <c r="E47" s="1" t="s">
        <v>285</v>
      </c>
    </row>
    <row r="48" spans="1:5" x14ac:dyDescent="0.25">
      <c r="A48" s="1" t="s">
        <v>138</v>
      </c>
      <c r="B48" s="4" t="str">
        <f>VLOOKUP(C48,'domeinen 4.5.1'!$A$1:$B$82,2,FALSE)</f>
        <v>soort stratigrafie</v>
      </c>
      <c r="C48" s="1" t="s">
        <v>139</v>
      </c>
      <c r="D48" s="1" t="s">
        <v>140</v>
      </c>
      <c r="E48" s="1" t="s">
        <v>285</v>
      </c>
    </row>
    <row r="49" spans="1:5" x14ac:dyDescent="0.25">
      <c r="A49" s="1" t="s">
        <v>135</v>
      </c>
      <c r="B49" s="4" t="str">
        <f>VLOOKUP(C49,'domeinen 4.5.1'!$A$1:$B$82,2,FALSE)</f>
        <v>stratigrafische grootheid</v>
      </c>
      <c r="C49" s="1" t="s">
        <v>136</v>
      </c>
      <c r="D49" s="1" t="s">
        <v>137</v>
      </c>
      <c r="E49" s="1" t="s">
        <v>285</v>
      </c>
    </row>
    <row r="50" spans="1:5" x14ac:dyDescent="0.25">
      <c r="A50" s="1" t="s">
        <v>81</v>
      </c>
      <c r="B50" s="4" t="str">
        <f>VLOOKUP(C50,'domeinen 4.5.1'!$A$1:$B$82,2,FALSE)</f>
        <v>toestand</v>
      </c>
      <c r="C50" s="1" t="s">
        <v>82</v>
      </c>
      <c r="D50" s="1" t="s">
        <v>83</v>
      </c>
      <c r="E50" s="1" t="s">
        <v>275</v>
      </c>
    </row>
    <row r="51" spans="1:5" x14ac:dyDescent="0.25">
      <c r="A51" s="1" t="s">
        <v>101</v>
      </c>
      <c r="B51" s="4" t="str">
        <f>VLOOKUP(C51,'domeinen 4.5.1'!$A$1:$B$82,2,FALSE)</f>
        <v>aspect</v>
      </c>
      <c r="C51" s="1" t="s">
        <v>102</v>
      </c>
      <c r="D51" s="1" t="s">
        <v>103</v>
      </c>
      <c r="E51" s="1" t="s">
        <v>274</v>
      </c>
    </row>
    <row r="52" spans="1:5" x14ac:dyDescent="0.25">
      <c r="A52" s="1" t="s">
        <v>96</v>
      </c>
      <c r="B52" s="4" t="str">
        <f>VLOOKUP(C52,'domeinen 4.5.1'!$A$1:$B$82,2,FALSE)</f>
        <v>associatie</v>
      </c>
      <c r="C52" s="1" t="s">
        <v>46</v>
      </c>
      <c r="D52" s="1" t="s">
        <v>97</v>
      </c>
      <c r="E52" s="1" t="s">
        <v>274</v>
      </c>
    </row>
    <row r="53" spans="1:5" x14ac:dyDescent="0.25">
      <c r="A53" s="1" t="s">
        <v>123</v>
      </c>
      <c r="B53" s="4" t="str">
        <f>VLOOKUP(C53,'domeinen 4.5.1'!$A$1:$B$82,2,FALSE)</f>
        <v>type vindplaatscode</v>
      </c>
      <c r="C53" s="1" t="s">
        <v>124</v>
      </c>
      <c r="D53" s="1" t="s">
        <v>125</v>
      </c>
      <c r="E53" s="1" t="s">
        <v>275</v>
      </c>
    </row>
    <row r="54" spans="1:5" x14ac:dyDescent="0.25">
      <c r="A54" s="1" t="s">
        <v>150</v>
      </c>
      <c r="B54" s="4" t="str">
        <f>VLOOKUP(C54,'domeinen 4.5.1'!$A$1:$B$82,2,FALSE)</f>
        <v>verlies/schade methode</v>
      </c>
      <c r="C54" s="1" t="s">
        <v>151</v>
      </c>
      <c r="D54" s="1" t="s">
        <v>152</v>
      </c>
      <c r="E54" s="1" t="s">
        <v>275</v>
      </c>
    </row>
    <row r="55" spans="1:5" x14ac:dyDescent="0.25">
      <c r="A55" s="1" t="s">
        <v>153</v>
      </c>
      <c r="B55" s="4" t="str">
        <f>VLOOKUP(C55,'domeinen 4.5.1'!$A$1:$B$82,2,FALSE)</f>
        <v>verplaatsing methode</v>
      </c>
      <c r="C55" s="1" t="s">
        <v>154</v>
      </c>
      <c r="D55" s="1" t="s">
        <v>155</v>
      </c>
      <c r="E55" s="1" t="s">
        <v>275</v>
      </c>
    </row>
    <row r="56" spans="1:5" x14ac:dyDescent="0.25">
      <c r="A56" s="1" t="s">
        <v>156</v>
      </c>
      <c r="B56" s="4" t="str">
        <f>VLOOKUP(C56,'domeinen 4.5.1'!$A$1:$B$82,2,FALSE)</f>
        <v>verplaatsing methode</v>
      </c>
      <c r="C56" s="1" t="s">
        <v>154</v>
      </c>
      <c r="D56" s="1" t="s">
        <v>157</v>
      </c>
      <c r="E56" s="1" t="s">
        <v>275</v>
      </c>
    </row>
    <row r="57" spans="1:5" x14ac:dyDescent="0.25">
      <c r="A57" s="1" t="s">
        <v>112</v>
      </c>
      <c r="B57" s="4" t="str">
        <f>VLOOKUP(C57,'domeinen 4.5.1'!$A$1:$B$82,2,FALSE)</f>
        <v>gebeurtenis</v>
      </c>
      <c r="C57" s="1" t="s">
        <v>113</v>
      </c>
      <c r="D57" s="1" t="s">
        <v>114</v>
      </c>
      <c r="E57" s="1" t="s">
        <v>274</v>
      </c>
    </row>
    <row r="58" spans="1:5" x14ac:dyDescent="0.25">
      <c r="A58" s="1" t="s">
        <v>132</v>
      </c>
      <c r="B58" s="4" t="str">
        <f>VLOOKUP(C58,'domeinen 4.5.1'!$A$1:$B$82,2,FALSE)</f>
        <v>habitat</v>
      </c>
      <c r="C58" s="1" t="s">
        <v>133</v>
      </c>
      <c r="D58" s="1" t="s">
        <v>134</v>
      </c>
      <c r="E58" s="1" t="s">
        <v>274</v>
      </c>
    </row>
    <row r="59" spans="1:5" x14ac:dyDescent="0.25">
      <c r="A59" s="1" t="s">
        <v>110</v>
      </c>
      <c r="B59" s="4" t="str">
        <f>VLOOKUP(C59,'domeinen 4.5.1'!$A$1:$B$82,2,FALSE)</f>
        <v>rol</v>
      </c>
      <c r="C59" s="1" t="s">
        <v>22</v>
      </c>
      <c r="D59" s="1" t="s">
        <v>111</v>
      </c>
      <c r="E59" s="1" t="s">
        <v>274</v>
      </c>
    </row>
    <row r="60" spans="1:5" x14ac:dyDescent="0.25">
      <c r="A60" s="1" t="s">
        <v>89</v>
      </c>
      <c r="B60" s="4" t="str">
        <f>VLOOKUP(C60,'domeinen 4.5.1'!$A$1:$B$82,2,FALSE)</f>
        <v>verwervingsmethode</v>
      </c>
      <c r="C60" s="1" t="s">
        <v>85</v>
      </c>
      <c r="D60" s="1" t="s">
        <v>90</v>
      </c>
      <c r="E60" s="1" t="s">
        <v>274</v>
      </c>
    </row>
    <row r="61" spans="1:5" x14ac:dyDescent="0.25">
      <c r="A61" s="1" t="s">
        <v>126</v>
      </c>
      <c r="B61" s="4" t="str">
        <f>VLOOKUP(C61,'domeinen 4.5.1'!$A$1:$B$82,2,FALSE)</f>
        <v>vindplaats kenmerk</v>
      </c>
      <c r="C61" s="1" t="s">
        <v>127</v>
      </c>
      <c r="D61" s="1" t="s">
        <v>128</v>
      </c>
      <c r="E61" s="1" t="s">
        <v>274</v>
      </c>
    </row>
    <row r="62" spans="1:5" x14ac:dyDescent="0.25">
      <c r="A62" s="1" t="s">
        <v>120</v>
      </c>
      <c r="B62" s="4" t="str">
        <f>VLOOKUP(C62,'domeinen 4.5.1'!$A$1:$B$82,2,FALSE)</f>
        <v>vindplaatscode</v>
      </c>
      <c r="C62" s="1" t="s">
        <v>121</v>
      </c>
      <c r="D62" s="1" t="s">
        <v>122</v>
      </c>
      <c r="E62" s="1" t="s">
        <v>274</v>
      </c>
    </row>
    <row r="63" spans="1:5" x14ac:dyDescent="0.25">
      <c r="A63" s="1" t="s">
        <v>115</v>
      </c>
      <c r="B63" s="4" t="str">
        <f>VLOOKUP(C63,'domeinen 4.5.1'!$A$1:$B$82,2,FALSE)</f>
        <v>vondstmethode</v>
      </c>
      <c r="C63" s="1" t="s">
        <v>116</v>
      </c>
      <c r="D63" s="1" t="s">
        <v>117</v>
      </c>
      <c r="E63" s="1" t="s">
        <v>274</v>
      </c>
    </row>
  </sheetData>
  <autoFilter ref="A7:M63" xr:uid="{84462808-3BE7-4646-A93A-3800830970EF}">
    <sortState ref="A10:M63">
      <sortCondition descending="1" ref="E8:E63"/>
      <sortCondition ref="B8:B63"/>
      <sortCondition ref="A8:A63"/>
    </sortState>
  </autoFilter>
  <sortState ref="A10:E63">
    <sortCondition descending="1" ref="E8:E63"/>
    <sortCondition ref="B8:B63"/>
    <sortCondition ref="A8:A6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4D5C-6E4E-499E-8AFA-CACCE99FA6D4}">
  <sheetPr filterMode="1"/>
  <dimension ref="A1:L25"/>
  <sheetViews>
    <sheetView workbookViewId="0">
      <pane ySplit="7" topLeftCell="A8" activePane="bottomLeft" state="frozen"/>
      <selection pane="bottomLeft" activeCell="E26" sqref="E26"/>
    </sheetView>
  </sheetViews>
  <sheetFormatPr defaultColWidth="8.85546875" defaultRowHeight="15" x14ac:dyDescent="0.25"/>
  <cols>
    <col min="1" max="1" width="25" style="4" bestFit="1" customWidth="1"/>
    <col min="2" max="2" width="25" style="4" customWidth="1"/>
    <col min="3" max="3" width="36.7109375" style="4" hidden="1" customWidth="1"/>
    <col min="4" max="4" width="4" style="4" bestFit="1" customWidth="1"/>
    <col min="5" max="16384" width="8.85546875" style="4"/>
  </cols>
  <sheetData>
    <row r="1" spans="1:12" ht="23.25" x14ac:dyDescent="0.25">
      <c r="A1" s="2" t="s">
        <v>0</v>
      </c>
      <c r="B1" s="2"/>
    </row>
    <row r="3" spans="1:12" x14ac:dyDescent="0.25">
      <c r="A3" s="6" t="s">
        <v>1</v>
      </c>
      <c r="B3" s="6"/>
      <c r="C3" s="1" t="s">
        <v>320</v>
      </c>
    </row>
    <row r="5" spans="1:12" ht="18" x14ac:dyDescent="0.25">
      <c r="A5" s="3" t="s">
        <v>2</v>
      </c>
      <c r="B5" s="3"/>
    </row>
    <row r="6" spans="1:12" x14ac:dyDescent="0.25">
      <c r="E6" s="7" t="s">
        <v>273</v>
      </c>
      <c r="H6" s="7" t="s">
        <v>287</v>
      </c>
    </row>
    <row r="7" spans="1:12" x14ac:dyDescent="0.25">
      <c r="A7" s="5" t="s">
        <v>3</v>
      </c>
      <c r="B7" s="5" t="s">
        <v>268</v>
      </c>
      <c r="C7" s="5" t="s">
        <v>4</v>
      </c>
      <c r="D7" s="5" t="s">
        <v>5</v>
      </c>
      <c r="E7" s="5" t="s">
        <v>277</v>
      </c>
      <c r="F7" s="5" t="s">
        <v>278</v>
      </c>
      <c r="G7" s="5" t="s">
        <v>279</v>
      </c>
      <c r="H7" s="5" t="s">
        <v>280</v>
      </c>
      <c r="I7" s="5" t="s">
        <v>281</v>
      </c>
      <c r="J7" s="5" t="s">
        <v>282</v>
      </c>
      <c r="K7" s="5" t="s">
        <v>283</v>
      </c>
      <c r="L7" s="5" t="s">
        <v>284</v>
      </c>
    </row>
    <row r="8" spans="1:12" x14ac:dyDescent="0.25">
      <c r="A8" s="1" t="s">
        <v>289</v>
      </c>
      <c r="B8" s="1" t="str">
        <f>VLOOKUP(C8,'domeinen 4.5.1'!$A$1:$B$82,2,FALSE)</f>
        <v>rol</v>
      </c>
      <c r="C8" s="1" t="s">
        <v>22</v>
      </c>
      <c r="D8" s="1" t="s">
        <v>290</v>
      </c>
      <c r="E8" s="1" t="s">
        <v>276</v>
      </c>
    </row>
    <row r="9" spans="1:12" x14ac:dyDescent="0.25">
      <c r="A9" s="1" t="s">
        <v>291</v>
      </c>
      <c r="B9" s="1" t="str">
        <f>VLOOKUP(C9,'domeinen 4.5.1'!$A$1:$B$82,2,FALSE)</f>
        <v>rol</v>
      </c>
      <c r="C9" s="1" t="s">
        <v>22</v>
      </c>
      <c r="D9" s="1" t="s">
        <v>292</v>
      </c>
      <c r="E9" s="1" t="s">
        <v>276</v>
      </c>
    </row>
    <row r="10" spans="1:12" x14ac:dyDescent="0.25">
      <c r="A10" s="1" t="s">
        <v>293</v>
      </c>
      <c r="B10" s="1"/>
      <c r="C10" s="1"/>
      <c r="D10" s="1" t="s">
        <v>294</v>
      </c>
      <c r="E10" s="4" t="s">
        <v>276</v>
      </c>
    </row>
    <row r="11" spans="1:12" hidden="1" x14ac:dyDescent="0.25">
      <c r="A11" s="1" t="s">
        <v>295</v>
      </c>
      <c r="B11" s="1" t="str">
        <f>VLOOKUP(C11,'domeinen 4.5.1'!$A$1:$B$82,2,FALSE)</f>
        <v>eigennaam</v>
      </c>
      <c r="C11" s="1" t="s">
        <v>53</v>
      </c>
      <c r="D11" s="1" t="s">
        <v>296</v>
      </c>
      <c r="E11" s="1" t="s">
        <v>275</v>
      </c>
      <c r="F11" s="1" t="s">
        <v>319</v>
      </c>
      <c r="I11" s="1" t="s">
        <v>274</v>
      </c>
      <c r="J11" s="1" t="s">
        <v>274</v>
      </c>
      <c r="K11" s="1" t="s">
        <v>274</v>
      </c>
    </row>
    <row r="12" spans="1:12" x14ac:dyDescent="0.25">
      <c r="A12" s="1" t="s">
        <v>297</v>
      </c>
      <c r="B12" s="1" t="str">
        <f>VLOOKUP(C12,'domeinen 4.5.1'!$A$1:$B$82,2,FALSE)</f>
        <v>rol</v>
      </c>
      <c r="C12" s="1" t="s">
        <v>22</v>
      </c>
      <c r="D12" s="1" t="s">
        <v>298</v>
      </c>
      <c r="E12" s="1" t="s">
        <v>276</v>
      </c>
    </row>
    <row r="13" spans="1:12" hidden="1" x14ac:dyDescent="0.25">
      <c r="A13" s="1" t="s">
        <v>299</v>
      </c>
      <c r="B13" s="1" t="str">
        <f>VLOOKUP(C13,'domeinen 4.5.1'!$A$1:$B$82,2,FALSE)</f>
        <v>geografisch trefwoord</v>
      </c>
      <c r="C13" s="1" t="s">
        <v>28</v>
      </c>
      <c r="D13" s="1" t="s">
        <v>300</v>
      </c>
      <c r="E13" s="1" t="s">
        <v>275</v>
      </c>
      <c r="G13" s="1" t="s">
        <v>276</v>
      </c>
      <c r="H13" s="1" t="s">
        <v>276</v>
      </c>
    </row>
    <row r="14" spans="1:12" x14ac:dyDescent="0.25">
      <c r="A14" s="1" t="s">
        <v>191</v>
      </c>
      <c r="B14" s="1" t="str">
        <f>VLOOKUP(C14,'domeinen 4.5.1'!$A$1:$B$82,2,FALSE)</f>
        <v>periode</v>
      </c>
      <c r="C14" s="1" t="s">
        <v>37</v>
      </c>
      <c r="D14" s="1" t="s">
        <v>301</v>
      </c>
      <c r="E14" s="1" t="s">
        <v>276</v>
      </c>
      <c r="K14" s="4" t="s">
        <v>274</v>
      </c>
    </row>
    <row r="15" spans="1:12" hidden="1" x14ac:dyDescent="0.25">
      <c r="A15" s="1" t="s">
        <v>302</v>
      </c>
      <c r="B15" s="1" t="str">
        <f>VLOOKUP(C15,'domeinen 4.5.1'!$A$1:$B$82,2,FALSE)</f>
        <v>uitleencategorie</v>
      </c>
      <c r="C15" s="1" t="s">
        <v>208</v>
      </c>
      <c r="D15" s="1" t="s">
        <v>303</v>
      </c>
      <c r="E15" s="1" t="s">
        <v>275</v>
      </c>
      <c r="F15" s="1" t="s">
        <v>275</v>
      </c>
      <c r="G15" s="1" t="s">
        <v>275</v>
      </c>
      <c r="H15" s="1" t="s">
        <v>275</v>
      </c>
      <c r="I15" s="1" t="s">
        <v>275</v>
      </c>
      <c r="J15" s="1" t="s">
        <v>275</v>
      </c>
      <c r="K15" s="1" t="s">
        <v>275</v>
      </c>
      <c r="L15" s="1" t="s">
        <v>275</v>
      </c>
    </row>
    <row r="16" spans="1:12" hidden="1" x14ac:dyDescent="0.25">
      <c r="A16" s="1" t="s">
        <v>304</v>
      </c>
      <c r="B16" s="1" t="str">
        <f>VLOOKUP(C16,'domeinen 4.5.1'!$A$1:$B$82,2,FALSE)</f>
        <v>filiaal</v>
      </c>
      <c r="C16" s="1" t="s">
        <v>211</v>
      </c>
      <c r="D16" s="1" t="s">
        <v>305</v>
      </c>
      <c r="E16" s="1" t="s">
        <v>275</v>
      </c>
      <c r="F16" s="1" t="s">
        <v>275</v>
      </c>
      <c r="G16" s="1" t="s">
        <v>275</v>
      </c>
      <c r="H16" s="1" t="s">
        <v>275</v>
      </c>
      <c r="I16" s="1" t="s">
        <v>275</v>
      </c>
      <c r="J16" s="1" t="s">
        <v>275</v>
      </c>
      <c r="K16" s="1" t="s">
        <v>275</v>
      </c>
      <c r="L16" s="1" t="s">
        <v>275</v>
      </c>
    </row>
    <row r="17" spans="1:12" hidden="1" x14ac:dyDescent="0.25">
      <c r="A17" s="1" t="s">
        <v>306</v>
      </c>
      <c r="B17" s="1"/>
      <c r="C17" s="1"/>
      <c r="D17" s="1" t="s">
        <v>307</v>
      </c>
      <c r="E17" s="1" t="s">
        <v>275</v>
      </c>
      <c r="F17" s="1" t="s">
        <v>275</v>
      </c>
      <c r="G17" s="1" t="s">
        <v>275</v>
      </c>
      <c r="H17" s="1" t="s">
        <v>275</v>
      </c>
      <c r="I17" s="1" t="s">
        <v>275</v>
      </c>
      <c r="J17" s="1" t="s">
        <v>275</v>
      </c>
      <c r="K17" s="1" t="s">
        <v>275</v>
      </c>
      <c r="L17" s="1" t="s">
        <v>275</v>
      </c>
    </row>
    <row r="18" spans="1:12" hidden="1" x14ac:dyDescent="0.25">
      <c r="A18" s="1" t="s">
        <v>184</v>
      </c>
      <c r="B18" s="1" t="str">
        <f>VLOOKUP(C18,'domeinen 4.5.1'!$A$1:$B$82,2,FALSE)</f>
        <v>materiaalsoort</v>
      </c>
      <c r="C18" s="1" t="s">
        <v>183</v>
      </c>
      <c r="D18" s="1" t="s">
        <v>308</v>
      </c>
      <c r="E18" s="1" t="s">
        <v>275</v>
      </c>
      <c r="F18" s="1" t="s">
        <v>275</v>
      </c>
      <c r="G18" s="1" t="s">
        <v>275</v>
      </c>
      <c r="H18" s="1" t="s">
        <v>275</v>
      </c>
      <c r="I18" s="1" t="s">
        <v>275</v>
      </c>
      <c r="J18" s="1" t="s">
        <v>275</v>
      </c>
      <c r="K18" s="1" t="s">
        <v>275</v>
      </c>
      <c r="L18" s="1" t="s">
        <v>275</v>
      </c>
    </row>
    <row r="19" spans="1:12" hidden="1" x14ac:dyDescent="0.25">
      <c r="A19" s="1" t="s">
        <v>257</v>
      </c>
      <c r="B19" s="1" t="str">
        <f>VLOOKUP(C19,'domeinen 4.5.1'!$A$1:$B$82,2,FALSE)</f>
        <v>niveau</v>
      </c>
      <c r="C19" s="1" t="s">
        <v>256</v>
      </c>
      <c r="D19" s="1" t="s">
        <v>309</v>
      </c>
      <c r="E19" s="1" t="s">
        <v>275</v>
      </c>
      <c r="F19" s="1" t="s">
        <v>275</v>
      </c>
      <c r="G19" s="1" t="s">
        <v>275</v>
      </c>
      <c r="H19" s="1" t="s">
        <v>275</v>
      </c>
      <c r="I19" s="1" t="s">
        <v>275</v>
      </c>
      <c r="J19" s="1" t="s">
        <v>275</v>
      </c>
      <c r="K19" s="1" t="s">
        <v>275</v>
      </c>
      <c r="L19" s="1" t="s">
        <v>275</v>
      </c>
    </row>
    <row r="20" spans="1:12" hidden="1" x14ac:dyDescent="0.25">
      <c r="A20" s="1" t="s">
        <v>321</v>
      </c>
      <c r="B20" s="1" t="str">
        <f>VLOOKUP(C20,'domeinen 4.5.1'!$A$1:$B$82,2,FALSE)</f>
        <v>plaats</v>
      </c>
      <c r="C20" s="1" t="s">
        <v>162</v>
      </c>
      <c r="D20" s="1" t="s">
        <v>322</v>
      </c>
      <c r="E20" s="1" t="s">
        <v>275</v>
      </c>
      <c r="F20" s="1" t="s">
        <v>275</v>
      </c>
      <c r="G20" s="1" t="s">
        <v>275</v>
      </c>
      <c r="H20" s="1" t="s">
        <v>275</v>
      </c>
      <c r="I20" s="1" t="s">
        <v>275</v>
      </c>
      <c r="J20" s="1" t="s">
        <v>275</v>
      </c>
      <c r="K20" s="1" t="s">
        <v>275</v>
      </c>
      <c r="L20" s="1" t="s">
        <v>275</v>
      </c>
    </row>
    <row r="21" spans="1:12" x14ac:dyDescent="0.25">
      <c r="A21" s="1" t="s">
        <v>310</v>
      </c>
      <c r="B21" s="1" t="str">
        <f>VLOOKUP(C21,'domeinen 4.5.1'!$A$1:$B$82,2,FALSE)</f>
        <v>taal</v>
      </c>
      <c r="C21" s="1" t="s">
        <v>74</v>
      </c>
      <c r="D21" s="1" t="s">
        <v>311</v>
      </c>
      <c r="E21" s="1" t="s">
        <v>276</v>
      </c>
    </row>
    <row r="22" spans="1:12" x14ac:dyDescent="0.25">
      <c r="A22" s="1" t="s">
        <v>312</v>
      </c>
      <c r="B22" s="1" t="str">
        <f>VLOOKUP(C22,'domeinen 4.5.1'!$A$1:$B$82,2,FALSE)</f>
        <v>rol</v>
      </c>
      <c r="C22" s="1" t="s">
        <v>22</v>
      </c>
      <c r="D22" s="1" t="s">
        <v>313</v>
      </c>
      <c r="E22" s="1" t="s">
        <v>274</v>
      </c>
    </row>
    <row r="23" spans="1:12" x14ac:dyDescent="0.25">
      <c r="A23" s="1" t="s">
        <v>314</v>
      </c>
      <c r="B23" s="1" t="str">
        <f>VLOOKUP(C23,'domeinen 4.5.1'!$A$1:$B$82,2,FALSE)</f>
        <v>bibliografische vorm</v>
      </c>
      <c r="C23" s="1" t="s">
        <v>169</v>
      </c>
      <c r="D23" s="1" t="s">
        <v>315</v>
      </c>
      <c r="E23" s="1" t="s">
        <v>274</v>
      </c>
    </row>
    <row r="24" spans="1:12" x14ac:dyDescent="0.25">
      <c r="A24" s="1" t="s">
        <v>316</v>
      </c>
      <c r="B24" s="1" t="str">
        <f>VLOOKUP(C24,'domeinen 4.5.1'!$A$1:$B$82,2,FALSE)</f>
        <v>rol</v>
      </c>
      <c r="C24" s="1" t="s">
        <v>22</v>
      </c>
      <c r="D24" s="1" t="s">
        <v>317</v>
      </c>
      <c r="E24" s="1" t="s">
        <v>274</v>
      </c>
    </row>
    <row r="25" spans="1:12" x14ac:dyDescent="0.25">
      <c r="A25" s="1" t="s">
        <v>323</v>
      </c>
      <c r="B25" s="1" t="str">
        <f>VLOOKUP(C25,'domeinen 4.5.1'!$A$1:$B$82,2,FALSE)</f>
        <v>rol</v>
      </c>
      <c r="C25" s="1" t="s">
        <v>22</v>
      </c>
      <c r="D25" s="1" t="s">
        <v>324</v>
      </c>
      <c r="E25" s="1" t="s">
        <v>274</v>
      </c>
    </row>
  </sheetData>
  <autoFilter ref="A7:L25" xr:uid="{4B7457FD-139A-49F3-AE1D-E876971FAF5A}">
    <filterColumn colId="4">
      <filters blank="1">
        <filter val="?"/>
        <filter val="ja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9A39-EFD5-46EB-B050-CE4554EAFB5E}">
  <dimension ref="A1:L62"/>
  <sheetViews>
    <sheetView workbookViewId="0">
      <pane ySplit="7" topLeftCell="A41" activePane="bottomLeft" state="frozen"/>
      <selection pane="bottomLeft" activeCell="E37" sqref="E37"/>
    </sheetView>
  </sheetViews>
  <sheetFormatPr defaultColWidth="13.7109375" defaultRowHeight="15" x14ac:dyDescent="0.25"/>
  <cols>
    <col min="1" max="1" width="31" style="4" bestFit="1" customWidth="1"/>
    <col min="2" max="2" width="27.7109375" style="4" customWidth="1"/>
    <col min="3" max="3" width="19.7109375" style="4" bestFit="1" customWidth="1"/>
    <col min="4" max="4" width="6" style="4" customWidth="1"/>
    <col min="5" max="5" width="16.85546875" style="4" customWidth="1"/>
    <col min="6" max="6" width="5.7109375" style="4" bestFit="1" customWidth="1"/>
    <col min="7" max="7" width="5.28515625" style="4" bestFit="1" customWidth="1"/>
    <col min="8" max="8" width="7.28515625" style="4" customWidth="1"/>
    <col min="9" max="9" width="10.28515625" style="4" bestFit="1" customWidth="1"/>
    <col min="10" max="10" width="5.28515625" style="4" bestFit="1" customWidth="1"/>
    <col min="11" max="11" width="8.42578125" style="4" bestFit="1" customWidth="1"/>
    <col min="12" max="12" width="9.7109375" style="4" customWidth="1"/>
    <col min="13" max="16384" width="13.7109375" style="4"/>
  </cols>
  <sheetData>
    <row r="1" spans="1:12" ht="23.25" x14ac:dyDescent="0.25">
      <c r="A1" s="2" t="s">
        <v>0</v>
      </c>
      <c r="B1" s="2"/>
    </row>
    <row r="3" spans="1:12" s="7" customFormat="1" x14ac:dyDescent="0.25">
      <c r="A3" s="5" t="s">
        <v>1</v>
      </c>
      <c r="B3" s="8" t="s">
        <v>272</v>
      </c>
    </row>
    <row r="5" spans="1:12" ht="18" x14ac:dyDescent="0.25">
      <c r="A5" s="3" t="s">
        <v>2</v>
      </c>
      <c r="B5" s="3"/>
    </row>
    <row r="6" spans="1:12" x14ac:dyDescent="0.25">
      <c r="E6" s="7" t="s">
        <v>273</v>
      </c>
      <c r="H6" s="7" t="s">
        <v>287</v>
      </c>
    </row>
    <row r="7" spans="1:12" x14ac:dyDescent="0.25">
      <c r="A7" s="5" t="s">
        <v>3</v>
      </c>
      <c r="B7" s="5" t="s">
        <v>268</v>
      </c>
      <c r="C7" s="5" t="s">
        <v>4</v>
      </c>
      <c r="D7" s="5" t="s">
        <v>5</v>
      </c>
      <c r="E7" s="5" t="s">
        <v>277</v>
      </c>
      <c r="F7" s="5" t="s">
        <v>278</v>
      </c>
      <c r="G7" s="5" t="s">
        <v>279</v>
      </c>
      <c r="H7" s="5" t="s">
        <v>280</v>
      </c>
      <c r="I7" s="5" t="s">
        <v>281</v>
      </c>
      <c r="J7" s="5" t="s">
        <v>282</v>
      </c>
      <c r="K7" s="5" t="s">
        <v>283</v>
      </c>
      <c r="L7" s="5" t="s">
        <v>284</v>
      </c>
    </row>
    <row r="8" spans="1:12" x14ac:dyDescent="0.25">
      <c r="A8" s="1" t="s">
        <v>101</v>
      </c>
      <c r="B8" s="1" t="str">
        <f>VLOOKUP(C8,'domeinen 4.2'!$A$1:$B$76,2,FALSE)</f>
        <v>aspect</v>
      </c>
      <c r="C8" s="1" t="s">
        <v>102</v>
      </c>
      <c r="D8" s="1" t="s">
        <v>103</v>
      </c>
      <c r="E8" s="4" t="str">
        <f>VLOOKUP(A8,'Collect v 4.5.1'!$A$8:$L$63,5,FALSE)</f>
        <v>?</v>
      </c>
    </row>
    <row r="9" spans="1:12" x14ac:dyDescent="0.25">
      <c r="A9" s="1" t="s">
        <v>96</v>
      </c>
      <c r="B9" s="1" t="str">
        <f>VLOOKUP(C9,'domeinen 4.2'!$A$1:$B$76,2,FALSE)</f>
        <v>associatie</v>
      </c>
      <c r="C9" s="1" t="s">
        <v>46</v>
      </c>
      <c r="D9" s="1" t="s">
        <v>97</v>
      </c>
      <c r="E9" s="4" t="str">
        <f>VLOOKUP(A9,'Collect v 4.5.1'!$A$8:$L$63,5,FALSE)</f>
        <v>?</v>
      </c>
      <c r="F9" s="4">
        <f>VLOOKUP($A9,'Collect v 4.5.1'!$A$8:$L$63,6,FALSE)</f>
        <v>0</v>
      </c>
      <c r="G9" s="4">
        <f>VLOOKUP($A9,'Collect v 4.5.1'!$A$8:$L$63,7,FALSE)</f>
        <v>0</v>
      </c>
      <c r="H9" s="4">
        <f>VLOOKUP($A9,'Collect v 4.5.1'!$A$8:$L$63,8,FALSE)</f>
        <v>0</v>
      </c>
      <c r="I9" s="4">
        <f>VLOOKUP($A9,'Collect v 4.5.1'!$A$8:$L$63,9,FALSE)</f>
        <v>0</v>
      </c>
      <c r="J9" s="4">
        <f>VLOOKUP($A9,'Collect v 4.5.1'!$A$8:$L$63,10,FALSE)</f>
        <v>0</v>
      </c>
      <c r="K9" s="4">
        <f>VLOOKUP($A9,'Collect v 4.5.1'!$A$8:$L$63,11,FALSE)</f>
        <v>0</v>
      </c>
      <c r="L9" s="4">
        <f>VLOOKUP($A9,'Collect v 4.5.1'!$A$8:$L$63,12,FALSE)</f>
        <v>0</v>
      </c>
    </row>
    <row r="10" spans="1:12" x14ac:dyDescent="0.25">
      <c r="A10" s="1" t="s">
        <v>112</v>
      </c>
      <c r="B10" s="1" t="str">
        <f>VLOOKUP(C10,'domeinen 4.2'!$A$1:$B$76,2,FALSE)</f>
        <v>gebeurtenis</v>
      </c>
      <c r="C10" s="1" t="s">
        <v>113</v>
      </c>
      <c r="D10" s="1" t="s">
        <v>114</v>
      </c>
      <c r="E10" s="4" t="str">
        <f>VLOOKUP(A10,'Collect v 4.5.1'!$A$8:$L$63,5,FALSE)</f>
        <v>?</v>
      </c>
      <c r="F10" s="4">
        <f>VLOOKUP($A10,'Collect v 4.5.1'!$A$8:$L$63,6,FALSE)</f>
        <v>0</v>
      </c>
      <c r="G10" s="4">
        <f>VLOOKUP($A10,'Collect v 4.5.1'!$A$8:$L$63,7,FALSE)</f>
        <v>0</v>
      </c>
      <c r="H10" s="4">
        <f>VLOOKUP($A10,'Collect v 4.5.1'!$A$8:$L$63,8,FALSE)</f>
        <v>0</v>
      </c>
      <c r="I10" s="4">
        <f>VLOOKUP($A10,'Collect v 4.5.1'!$A$8:$L$63,9,FALSE)</f>
        <v>0</v>
      </c>
      <c r="J10" s="4">
        <f>VLOOKUP($A10,'Collect v 4.5.1'!$A$8:$L$63,10,FALSE)</f>
        <v>0</v>
      </c>
      <c r="K10" s="4">
        <f>VLOOKUP($A10,'Collect v 4.5.1'!$A$8:$L$63,11,FALSE)</f>
        <v>0</v>
      </c>
      <c r="L10" s="4">
        <f>VLOOKUP($A10,'Collect v 4.5.1'!$A$8:$L$63,12,FALSE)</f>
        <v>0</v>
      </c>
    </row>
    <row r="11" spans="1:12" x14ac:dyDescent="0.25">
      <c r="A11" s="1" t="s">
        <v>132</v>
      </c>
      <c r="B11" s="1" t="str">
        <f>VLOOKUP(C11,'domeinen 4.2'!$A$1:$B$76,2,FALSE)</f>
        <v>habitat</v>
      </c>
      <c r="C11" s="1" t="s">
        <v>133</v>
      </c>
      <c r="D11" s="1" t="s">
        <v>134</v>
      </c>
      <c r="E11" s="4" t="str">
        <f>VLOOKUP(A11,'Collect v 4.5.1'!$A$8:$L$63,5,FALSE)</f>
        <v>?</v>
      </c>
      <c r="F11" s="4">
        <f>VLOOKUP($A11,'Collect v 4.5.1'!$A$8:$L$63,6,FALSE)</f>
        <v>0</v>
      </c>
      <c r="G11" s="4">
        <f>VLOOKUP($A11,'Collect v 4.5.1'!$A$8:$L$63,7,FALSE)</f>
        <v>0</v>
      </c>
      <c r="H11" s="4">
        <f>VLOOKUP($A11,'Collect v 4.5.1'!$A$8:$L$63,8,FALSE)</f>
        <v>0</v>
      </c>
      <c r="I11" s="4">
        <f>VLOOKUP($A11,'Collect v 4.5.1'!$A$8:$L$63,9,FALSE)</f>
        <v>0</v>
      </c>
      <c r="J11" s="4">
        <f>VLOOKUP($A11,'Collect v 4.5.1'!$A$8:$L$63,10,FALSE)</f>
        <v>0</v>
      </c>
      <c r="K11" s="4">
        <f>VLOOKUP($A11,'Collect v 4.5.1'!$A$8:$L$63,11,FALSE)</f>
        <v>0</v>
      </c>
      <c r="L11" s="4">
        <f>VLOOKUP($A11,'Collect v 4.5.1'!$A$8:$L$63,12,FALSE)</f>
        <v>0</v>
      </c>
    </row>
    <row r="12" spans="1:12" x14ac:dyDescent="0.25">
      <c r="A12" s="1" t="s">
        <v>110</v>
      </c>
      <c r="B12" s="1" t="str">
        <f>VLOOKUP(C12,'domeinen 4.2'!$A$1:$B$76,2,FALSE)</f>
        <v>rol</v>
      </c>
      <c r="C12" s="1" t="s">
        <v>22</v>
      </c>
      <c r="D12" s="1" t="s">
        <v>111</v>
      </c>
      <c r="E12" s="4" t="str">
        <f>VLOOKUP(A12,'Collect v 4.5.1'!$A$8:$L$63,5,FALSE)</f>
        <v>?</v>
      </c>
      <c r="F12" s="4">
        <f>VLOOKUP($A12,'Collect v 4.5.1'!$A$8:$L$63,6,FALSE)</f>
        <v>0</v>
      </c>
      <c r="G12" s="4">
        <f>VLOOKUP($A12,'Collect v 4.5.1'!$A$8:$L$63,7,FALSE)</f>
        <v>0</v>
      </c>
      <c r="H12" s="4">
        <f>VLOOKUP($A12,'Collect v 4.5.1'!$A$8:$L$63,8,FALSE)</f>
        <v>0</v>
      </c>
      <c r="I12" s="4">
        <f>VLOOKUP($A12,'Collect v 4.5.1'!$A$8:$L$63,9,FALSE)</f>
        <v>0</v>
      </c>
      <c r="J12" s="4">
        <f>VLOOKUP($A12,'Collect v 4.5.1'!$A$8:$L$63,10,FALSE)</f>
        <v>0</v>
      </c>
      <c r="K12" s="4">
        <f>VLOOKUP($A12,'Collect v 4.5.1'!$A$8:$L$63,11,FALSE)</f>
        <v>0</v>
      </c>
      <c r="L12" s="4">
        <f>VLOOKUP($A12,'Collect v 4.5.1'!$A$8:$L$63,12,FALSE)</f>
        <v>0</v>
      </c>
    </row>
    <row r="13" spans="1:12" x14ac:dyDescent="0.25">
      <c r="A13" s="1" t="s">
        <v>89</v>
      </c>
      <c r="B13" s="1" t="str">
        <f>VLOOKUP(C13,'domeinen 4.2'!$A$1:$B$76,2,FALSE)</f>
        <v>verwervingsmethode</v>
      </c>
      <c r="C13" s="1" t="s">
        <v>85</v>
      </c>
      <c r="D13" s="1" t="s">
        <v>90</v>
      </c>
      <c r="E13" s="4" t="str">
        <f>VLOOKUP(A13,'Collect v 4.5.1'!$A$8:$L$63,5,FALSE)</f>
        <v>?</v>
      </c>
      <c r="F13" s="4">
        <f>VLOOKUP($A13,'Collect v 4.5.1'!$A$8:$L$63,6,FALSE)</f>
        <v>0</v>
      </c>
      <c r="G13" s="4">
        <f>VLOOKUP($A13,'Collect v 4.5.1'!$A$8:$L$63,7,FALSE)</f>
        <v>0</v>
      </c>
      <c r="H13" s="4">
        <f>VLOOKUP($A13,'Collect v 4.5.1'!$A$8:$L$63,8,FALSE)</f>
        <v>0</v>
      </c>
      <c r="I13" s="4">
        <f>VLOOKUP($A13,'Collect v 4.5.1'!$A$8:$L$63,9,FALSE)</f>
        <v>0</v>
      </c>
      <c r="J13" s="4">
        <f>VLOOKUP($A13,'Collect v 4.5.1'!$A$8:$L$63,10,FALSE)</f>
        <v>0</v>
      </c>
      <c r="K13" s="4">
        <f>VLOOKUP($A13,'Collect v 4.5.1'!$A$8:$L$63,11,FALSE)</f>
        <v>0</v>
      </c>
      <c r="L13" s="4">
        <f>VLOOKUP($A13,'Collect v 4.5.1'!$A$8:$L$63,12,FALSE)</f>
        <v>0</v>
      </c>
    </row>
    <row r="14" spans="1:12" x14ac:dyDescent="0.25">
      <c r="A14" s="1" t="s">
        <v>107</v>
      </c>
      <c r="B14" s="1" t="str">
        <f>VLOOKUP(C14,'domeinen 4.2'!$A$1:$B$76,2,FALSE)</f>
        <v>gebruik</v>
      </c>
      <c r="C14" s="1" t="s">
        <v>108</v>
      </c>
      <c r="D14" s="1" t="s">
        <v>109</v>
      </c>
      <c r="E14" s="4" t="str">
        <f>VLOOKUP(A14,'Collect v 4.5.1'!$A$8:$L$63,5,FALSE)</f>
        <v xml:space="preserve">? </v>
      </c>
      <c r="F14" s="4">
        <f>VLOOKUP($A14,'Collect v 4.5.1'!$A$8:$L$63,6,FALSE)</f>
        <v>0</v>
      </c>
      <c r="G14" s="4">
        <f>VLOOKUP($A14,'Collect v 4.5.1'!$A$8:$L$63,7,FALSE)</f>
        <v>0</v>
      </c>
      <c r="H14" s="4">
        <f>VLOOKUP($A14,'Collect v 4.5.1'!$A$8:$L$63,8,FALSE)</f>
        <v>0</v>
      </c>
      <c r="I14" s="4">
        <f>VLOOKUP($A14,'Collect v 4.5.1'!$A$8:$L$63,9,FALSE)</f>
        <v>0</v>
      </c>
      <c r="J14" s="4">
        <f>VLOOKUP($A14,'Collect v 4.5.1'!$A$8:$L$63,10,FALSE)</f>
        <v>0</v>
      </c>
      <c r="K14" s="4">
        <f>VLOOKUP($A14,'Collect v 4.5.1'!$A$8:$L$63,11,FALSE)</f>
        <v>0</v>
      </c>
      <c r="L14" s="4">
        <f>VLOOKUP($A14,'Collect v 4.5.1'!$A$8:$L$63,12,FALSE)</f>
        <v>0</v>
      </c>
    </row>
    <row r="15" spans="1:12" x14ac:dyDescent="0.25">
      <c r="A15" s="1" t="s">
        <v>138</v>
      </c>
      <c r="B15" s="1" t="str">
        <f>VLOOKUP(C15,'domeinen 4.2'!$A$1:$B$76,2,FALSE)</f>
        <v>soort stratigrafie</v>
      </c>
      <c r="C15" s="1" t="s">
        <v>139</v>
      </c>
      <c r="D15" s="1" t="s">
        <v>140</v>
      </c>
      <c r="E15" s="4" t="str">
        <f>VLOOKUP(A15,'Collect v 4.5.1'!$A$8:$L$63,5,FALSE)</f>
        <v xml:space="preserve">? </v>
      </c>
      <c r="F15" s="4">
        <f>VLOOKUP($A15,'Collect v 4.5.1'!$A$8:$L$63,6,FALSE)</f>
        <v>0</v>
      </c>
      <c r="G15" s="4">
        <f>VLOOKUP($A15,'Collect v 4.5.1'!$A$8:$L$63,7,FALSE)</f>
        <v>0</v>
      </c>
      <c r="H15" s="4">
        <f>VLOOKUP($A15,'Collect v 4.5.1'!$A$8:$L$63,8,FALSE)</f>
        <v>0</v>
      </c>
      <c r="I15" s="4">
        <f>VLOOKUP($A15,'Collect v 4.5.1'!$A$8:$L$63,9,FALSE)</f>
        <v>0</v>
      </c>
      <c r="J15" s="4">
        <f>VLOOKUP($A15,'Collect v 4.5.1'!$A$8:$L$63,10,FALSE)</f>
        <v>0</v>
      </c>
      <c r="K15" s="4">
        <f>VLOOKUP($A15,'Collect v 4.5.1'!$A$8:$L$63,11,FALSE)</f>
        <v>0</v>
      </c>
      <c r="L15" s="4">
        <f>VLOOKUP($A15,'Collect v 4.5.1'!$A$8:$L$63,12,FALSE)</f>
        <v>0</v>
      </c>
    </row>
    <row r="16" spans="1:12" x14ac:dyDescent="0.25">
      <c r="A16" s="1" t="s">
        <v>135</v>
      </c>
      <c r="B16" s="1" t="str">
        <f>VLOOKUP(C16,'domeinen 4.2'!$A$1:$B$76,2,FALSE)</f>
        <v>stratigrafische grootheid</v>
      </c>
      <c r="C16" s="1" t="s">
        <v>136</v>
      </c>
      <c r="D16" s="1" t="s">
        <v>137</v>
      </c>
      <c r="E16" s="4" t="str">
        <f>VLOOKUP(A16,'Collect v 4.5.1'!$A$8:$L$63,5,FALSE)</f>
        <v xml:space="preserve">? </v>
      </c>
      <c r="F16" s="4">
        <f>VLOOKUP($A16,'Collect v 4.5.1'!$A$8:$L$63,6,FALSE)</f>
        <v>0</v>
      </c>
      <c r="G16" s="4">
        <f>VLOOKUP($A16,'Collect v 4.5.1'!$A$8:$L$63,7,FALSE)</f>
        <v>0</v>
      </c>
      <c r="H16" s="4">
        <f>VLOOKUP($A16,'Collect v 4.5.1'!$A$8:$L$63,8,FALSE)</f>
        <v>0</v>
      </c>
      <c r="I16" s="4">
        <f>VLOOKUP($A16,'Collect v 4.5.1'!$A$8:$L$63,9,FALSE)</f>
        <v>0</v>
      </c>
      <c r="J16" s="4">
        <f>VLOOKUP($A16,'Collect v 4.5.1'!$A$8:$L$63,10,FALSE)</f>
        <v>0</v>
      </c>
      <c r="K16" s="4">
        <f>VLOOKUP($A16,'Collect v 4.5.1'!$A$8:$L$63,11,FALSE)</f>
        <v>0</v>
      </c>
      <c r="L16" s="4">
        <f>VLOOKUP($A16,'Collect v 4.5.1'!$A$8:$L$63,12,FALSE)</f>
        <v>0</v>
      </c>
    </row>
    <row r="17" spans="1:12" x14ac:dyDescent="0.25">
      <c r="A17" s="1" t="s">
        <v>39</v>
      </c>
      <c r="B17" s="1" t="str">
        <f>VLOOKUP(C17,'domeinen 4.2'!$A$1:$B$76,2,FALSE)</f>
        <v>afmeting</v>
      </c>
      <c r="C17" s="1" t="s">
        <v>40</v>
      </c>
      <c r="D17" s="1" t="s">
        <v>41</v>
      </c>
      <c r="E17" s="4" t="str">
        <f>VLOOKUP(A17,'Collect v 4.5.1'!$A$8:$L$63,5,FALSE)</f>
        <v>? nee</v>
      </c>
    </row>
    <row r="18" spans="1:12" x14ac:dyDescent="0.25">
      <c r="A18" s="1" t="s">
        <v>50</v>
      </c>
      <c r="B18" s="1" t="str">
        <f>VLOOKUP(C18,'domeinen 4.2'!$A$1:$B$76,2,FALSE)</f>
        <v>associatie</v>
      </c>
      <c r="C18" s="1" t="s">
        <v>46</v>
      </c>
      <c r="D18" s="1" t="s">
        <v>51</v>
      </c>
      <c r="E18" s="4" t="str">
        <f>VLOOKUP(A18,'Collect v 4.5.1'!$A$8:$L$63,5,FALSE)</f>
        <v>ja</v>
      </c>
    </row>
    <row r="19" spans="1:12" x14ac:dyDescent="0.25">
      <c r="A19" s="1" t="s">
        <v>30</v>
      </c>
      <c r="B19" s="1" t="str">
        <f>VLOOKUP(C19,'domeinen 4.2'!$A$1:$B$76,2,FALSE)</f>
        <v>materiaal</v>
      </c>
      <c r="C19" s="1" t="s">
        <v>31</v>
      </c>
      <c r="D19" s="1" t="s">
        <v>32</v>
      </c>
      <c r="E19" s="4" t="str">
        <f>VLOOKUP(A19,'Collect v 4.5.1'!$A$8:$L$63,5,FALSE)</f>
        <v>ja</v>
      </c>
      <c r="F19" s="4">
        <f>VLOOKUP($A19,'Collect v 4.5.1'!$A$8:$L$63,6,FALSE)</f>
        <v>0</v>
      </c>
      <c r="G19" s="4">
        <f>VLOOKUP($A19,'Collect v 4.5.1'!$A$8:$L$63,7,FALSE)</f>
        <v>0</v>
      </c>
      <c r="H19" s="4">
        <f>VLOOKUP($A19,'Collect v 4.5.1'!$A$8:$L$63,8,FALSE)</f>
        <v>0</v>
      </c>
      <c r="I19" s="4">
        <f>VLOOKUP($A19,'Collect v 4.5.1'!$A$8:$L$63,9,FALSE)</f>
        <v>0</v>
      </c>
      <c r="J19" s="4">
        <f>VLOOKUP($A19,'Collect v 4.5.1'!$A$8:$L$63,10,FALSE)</f>
        <v>0</v>
      </c>
      <c r="K19" s="4">
        <f>VLOOKUP($A19,'Collect v 4.5.1'!$A$8:$L$63,11,FALSE)</f>
        <v>0</v>
      </c>
      <c r="L19" s="4">
        <f>VLOOKUP($A19,'Collect v 4.5.1'!$A$8:$L$63,12,FALSE)</f>
        <v>0</v>
      </c>
    </row>
    <row r="20" spans="1:12" x14ac:dyDescent="0.25">
      <c r="A20" s="1" t="s">
        <v>59</v>
      </c>
      <c r="B20" s="1" t="str">
        <f>VLOOKUP(C20,'domeinen 4.2'!$A$1:$B$76,2,FALSE)</f>
        <v>motief</v>
      </c>
      <c r="C20" s="1" t="s">
        <v>60</v>
      </c>
      <c r="D20" s="1" t="s">
        <v>61</v>
      </c>
      <c r="E20" s="4" t="str">
        <f>VLOOKUP(A20,'Collect v 4.5.1'!$A$8:$L$63,5,FALSE)</f>
        <v>ja</v>
      </c>
      <c r="F20" s="4">
        <f>VLOOKUP($A20,'Collect v 4.5.1'!$A$8:$L$63,6,FALSE)</f>
        <v>0</v>
      </c>
      <c r="G20" s="4">
        <f>VLOOKUP($A20,'Collect v 4.5.1'!$A$8:$L$63,7,FALSE)</f>
        <v>0</v>
      </c>
      <c r="H20" s="4">
        <f>VLOOKUP($A20,'Collect v 4.5.1'!$A$8:$L$63,8,FALSE)</f>
        <v>0</v>
      </c>
      <c r="I20" s="4">
        <f>VLOOKUP($A20,'Collect v 4.5.1'!$A$8:$L$63,9,FALSE)</f>
        <v>0</v>
      </c>
      <c r="J20" s="4">
        <f>VLOOKUP($A20,'Collect v 4.5.1'!$A$8:$L$63,10,FALSE)</f>
        <v>0</v>
      </c>
      <c r="K20" s="4">
        <f>VLOOKUP($A20,'Collect v 4.5.1'!$A$8:$L$63,11,FALSE)</f>
        <v>0</v>
      </c>
      <c r="L20" s="4">
        <f>VLOOKUP($A20,'Collect v 4.5.1'!$A$8:$L$63,12,FALSE)</f>
        <v>0</v>
      </c>
    </row>
    <row r="21" spans="1:12" x14ac:dyDescent="0.25">
      <c r="A21" s="1" t="s">
        <v>62</v>
      </c>
      <c r="B21" s="1" t="str">
        <f>VLOOKUP(C21,'domeinen 4.2'!$A$1:$B$76,2,FALSE)</f>
        <v>motief</v>
      </c>
      <c r="C21" s="1" t="s">
        <v>60</v>
      </c>
      <c r="D21" s="1" t="s">
        <v>63</v>
      </c>
      <c r="E21" s="4" t="str">
        <f>VLOOKUP(A21,'Collect v 4.5.1'!$A$8:$L$63,5,FALSE)</f>
        <v>ja</v>
      </c>
      <c r="F21" s="4">
        <f>VLOOKUP($A21,'Collect v 4.5.1'!$A$8:$L$63,6,FALSE)</f>
        <v>0</v>
      </c>
      <c r="G21" s="4">
        <f>VLOOKUP($A21,'Collect v 4.5.1'!$A$8:$L$63,7,FALSE)</f>
        <v>0</v>
      </c>
      <c r="H21" s="4">
        <f>VLOOKUP($A21,'Collect v 4.5.1'!$A$8:$L$63,8,FALSE)</f>
        <v>0</v>
      </c>
      <c r="I21" s="4">
        <f>VLOOKUP($A21,'Collect v 4.5.1'!$A$8:$L$63,9,FALSE)</f>
        <v>0</v>
      </c>
      <c r="J21" s="4">
        <f>VLOOKUP($A21,'Collect v 4.5.1'!$A$8:$L$63,10,FALSE)</f>
        <v>0</v>
      </c>
      <c r="K21" s="4">
        <f>VLOOKUP($A21,'Collect v 4.5.1'!$A$8:$L$63,11,FALSE)</f>
        <v>0</v>
      </c>
      <c r="L21" s="4">
        <f>VLOOKUP($A21,'Collect v 4.5.1'!$A$8:$L$63,12,FALSE)</f>
        <v>0</v>
      </c>
    </row>
    <row r="22" spans="1:12" x14ac:dyDescent="0.25">
      <c r="A22" s="1" t="s">
        <v>9</v>
      </c>
      <c r="B22" s="1" t="str">
        <f>VLOOKUP(C22,'domeinen 4.2'!$A$1:$B$76,2,FALSE)</f>
        <v>objectcategorie</v>
      </c>
      <c r="C22" s="1" t="s">
        <v>10</v>
      </c>
      <c r="D22" s="1" t="s">
        <v>11</v>
      </c>
      <c r="E22" s="4" t="str">
        <f>VLOOKUP(A22,'Collect v 4.5.1'!$A$8:$L$63,5,FALSE)</f>
        <v>ja</v>
      </c>
      <c r="F22" s="4">
        <f>VLOOKUP($A22,'Collect v 4.5.1'!$A$8:$L$63,6,FALSE)</f>
        <v>0</v>
      </c>
      <c r="G22" s="4">
        <f>VLOOKUP($A22,'Collect v 4.5.1'!$A$8:$L$63,7,FALSE)</f>
        <v>0</v>
      </c>
      <c r="H22" s="4">
        <f>VLOOKUP($A22,'Collect v 4.5.1'!$A$8:$L$63,8,FALSE)</f>
        <v>0</v>
      </c>
      <c r="I22" s="4">
        <f>VLOOKUP($A22,'Collect v 4.5.1'!$A$8:$L$63,9,FALSE)</f>
        <v>0</v>
      </c>
      <c r="J22" s="4">
        <f>VLOOKUP($A22,'Collect v 4.5.1'!$A$8:$L$63,10,FALSE)</f>
        <v>0</v>
      </c>
      <c r="K22" s="4">
        <f>VLOOKUP($A22,'Collect v 4.5.1'!$A$8:$L$63,11,FALSE)</f>
        <v>0</v>
      </c>
      <c r="L22" s="4">
        <f>VLOOKUP($A22,'Collect v 4.5.1'!$A$8:$L$63,12,FALSE)</f>
        <v>0</v>
      </c>
    </row>
    <row r="23" spans="1:12" x14ac:dyDescent="0.25">
      <c r="A23" s="1" t="s">
        <v>12</v>
      </c>
      <c r="B23" s="1" t="str">
        <f>VLOOKUP(C23,'domeinen 4.2'!$A$1:$B$76,2,FALSE)</f>
        <v>objectnaam</v>
      </c>
      <c r="C23" s="1" t="s">
        <v>13</v>
      </c>
      <c r="D23" s="1" t="s">
        <v>14</v>
      </c>
      <c r="E23" s="4" t="str">
        <f>VLOOKUP(A23,'Collect v 4.5.1'!$A$8:$L$63,5,FALSE)</f>
        <v>ja</v>
      </c>
      <c r="F23" s="4">
        <f>VLOOKUP($A23,'Collect v 4.5.1'!$A$8:$L$63,6,FALSE)</f>
        <v>0</v>
      </c>
      <c r="G23" s="4">
        <f>VLOOKUP($A23,'Collect v 4.5.1'!$A$8:$L$63,7,FALSE)</f>
        <v>0</v>
      </c>
      <c r="H23" s="4">
        <f>VLOOKUP($A23,'Collect v 4.5.1'!$A$8:$L$63,8,FALSE)</f>
        <v>0</v>
      </c>
      <c r="I23" s="4">
        <f>VLOOKUP($A23,'Collect v 4.5.1'!$A$8:$L$63,9,FALSE)</f>
        <v>0</v>
      </c>
      <c r="J23" s="4">
        <f>VLOOKUP($A23,'Collect v 4.5.1'!$A$8:$L$63,10,FALSE)</f>
        <v>0</v>
      </c>
      <c r="K23" s="4">
        <f>VLOOKUP($A23,'Collect v 4.5.1'!$A$8:$L$63,11,FALSE)</f>
        <v>0</v>
      </c>
      <c r="L23" s="4">
        <f>VLOOKUP($A23,'Collect v 4.5.1'!$A$8:$L$63,12,FALSE)</f>
        <v>0</v>
      </c>
    </row>
    <row r="24" spans="1:12" x14ac:dyDescent="0.25">
      <c r="A24" s="1" t="s">
        <v>57</v>
      </c>
      <c r="B24" s="1" t="str">
        <f>VLOOKUP(C24,'domeinen 4.2'!$A$1:$B$76,2,FALSE)</f>
        <v>periode</v>
      </c>
      <c r="C24" s="1" t="s">
        <v>37</v>
      </c>
      <c r="D24" s="1" t="s">
        <v>58</v>
      </c>
      <c r="E24" s="4" t="str">
        <f>VLOOKUP(A24,'Collect v 4.5.1'!$A$8:$L$63,5,FALSE)</f>
        <v>ja</v>
      </c>
      <c r="F24" s="4">
        <f>VLOOKUP($A24,'Collect v 4.5.1'!$A$8:$L$63,6,FALSE)</f>
        <v>0</v>
      </c>
      <c r="G24" s="4">
        <f>VLOOKUP($A24,'Collect v 4.5.1'!$A$8:$L$63,7,FALSE)</f>
        <v>0</v>
      </c>
      <c r="H24" s="4">
        <f>VLOOKUP($A24,'Collect v 4.5.1'!$A$8:$L$63,8,FALSE)</f>
        <v>0</v>
      </c>
      <c r="I24" s="4">
        <f>VLOOKUP($A24,'Collect v 4.5.1'!$A$8:$L$63,9,FALSE)</f>
        <v>0</v>
      </c>
      <c r="J24" s="4">
        <f>VLOOKUP($A24,'Collect v 4.5.1'!$A$8:$L$63,10,FALSE)</f>
        <v>0</v>
      </c>
      <c r="K24" s="4">
        <f>VLOOKUP($A24,'Collect v 4.5.1'!$A$8:$L$63,11,FALSE)</f>
        <v>0</v>
      </c>
      <c r="L24" s="4">
        <f>VLOOKUP($A24,'Collect v 4.5.1'!$A$8:$L$63,12,FALSE)</f>
        <v>0</v>
      </c>
    </row>
    <row r="25" spans="1:12" x14ac:dyDescent="0.25">
      <c r="A25" s="1" t="s">
        <v>68</v>
      </c>
      <c r="B25" s="1" t="str">
        <f>VLOOKUP(C25,'domeinen 4.2'!$A$1:$B$76,2,FALSE)</f>
        <v>periode</v>
      </c>
      <c r="C25" s="1" t="s">
        <v>37</v>
      </c>
      <c r="D25" s="1" t="s">
        <v>69</v>
      </c>
      <c r="E25" s="4" t="str">
        <f>VLOOKUP(A25,'Collect v 4.5.1'!$A$8:$L$63,5,FALSE)</f>
        <v>ja</v>
      </c>
      <c r="F25" s="4">
        <f>VLOOKUP($A25,'Collect v 4.5.1'!$A$8:$L$63,6,FALSE)</f>
        <v>0</v>
      </c>
      <c r="G25" s="4">
        <f>VLOOKUP($A25,'Collect v 4.5.1'!$A$8:$L$63,7,FALSE)</f>
        <v>0</v>
      </c>
      <c r="H25" s="4">
        <f>VLOOKUP($A25,'Collect v 4.5.1'!$A$8:$L$63,8,FALSE)</f>
        <v>0</v>
      </c>
      <c r="I25" s="4">
        <f>VLOOKUP($A25,'Collect v 4.5.1'!$A$8:$L$63,9,FALSE)</f>
        <v>0</v>
      </c>
      <c r="J25" s="4">
        <f>VLOOKUP($A25,'Collect v 4.5.1'!$A$8:$L$63,10,FALSE)</f>
        <v>0</v>
      </c>
      <c r="K25" s="4">
        <f>VLOOKUP($A25,'Collect v 4.5.1'!$A$8:$L$63,11,FALSE)</f>
        <v>0</v>
      </c>
      <c r="L25" s="4">
        <f>VLOOKUP($A25,'Collect v 4.5.1'!$A$8:$L$63,12,FALSE)</f>
        <v>0</v>
      </c>
    </row>
    <row r="26" spans="1:12" x14ac:dyDescent="0.25">
      <c r="A26" s="1" t="s">
        <v>36</v>
      </c>
      <c r="B26" s="1" t="str">
        <f>VLOOKUP(C26,'domeinen 4.2'!$A$1:$B$76,2,FALSE)</f>
        <v>periode</v>
      </c>
      <c r="C26" s="1" t="s">
        <v>37</v>
      </c>
      <c r="D26" s="1" t="s">
        <v>38</v>
      </c>
      <c r="E26" s="4" t="str">
        <f>VLOOKUP(A26,'Collect v 4.5.1'!$A$8:$L$63,5,FALSE)</f>
        <v>ja</v>
      </c>
      <c r="F26" s="4">
        <f>VLOOKUP($A26,'Collect v 4.5.1'!$A$8:$L$63,6,FALSE)</f>
        <v>0</v>
      </c>
      <c r="G26" s="4">
        <f>VLOOKUP($A26,'Collect v 4.5.1'!$A$8:$L$63,7,FALSE)</f>
        <v>0</v>
      </c>
      <c r="H26" s="4">
        <f>VLOOKUP($A26,'Collect v 4.5.1'!$A$8:$L$63,8,FALSE)</f>
        <v>0</v>
      </c>
      <c r="I26" s="4">
        <f>VLOOKUP($A26,'Collect v 4.5.1'!$A$8:$L$63,9,FALSE)</f>
        <v>0</v>
      </c>
      <c r="J26" s="4">
        <f>VLOOKUP($A26,'Collect v 4.5.1'!$A$8:$L$63,10,FALSE)</f>
        <v>0</v>
      </c>
      <c r="K26" s="4">
        <f>VLOOKUP($A26,'Collect v 4.5.1'!$A$8:$L$63,11,FALSE)</f>
        <v>0</v>
      </c>
      <c r="L26" s="4">
        <f>VLOOKUP($A26,'Collect v 4.5.1'!$A$8:$L$63,12,FALSE)</f>
        <v>0</v>
      </c>
    </row>
    <row r="27" spans="1:12" x14ac:dyDescent="0.25">
      <c r="A27" s="1" t="s">
        <v>79</v>
      </c>
      <c r="B27" s="1" t="str">
        <f>VLOOKUP(C27,'domeinen 4.2'!$A$1:$B$76,2,FALSE)</f>
        <v>rol</v>
      </c>
      <c r="C27" s="1" t="s">
        <v>22</v>
      </c>
      <c r="D27" s="1" t="s">
        <v>80</v>
      </c>
      <c r="E27" s="4" t="str">
        <f>VLOOKUP(A27,'Collect v 4.5.1'!$A$8:$L$63,5,FALSE)</f>
        <v>ja</v>
      </c>
      <c r="F27" s="4">
        <f>VLOOKUP($A27,'Collect v 4.5.1'!$A$8:$L$63,6,FALSE)</f>
        <v>0</v>
      </c>
      <c r="G27" s="4">
        <f>VLOOKUP($A27,'Collect v 4.5.1'!$A$8:$L$63,7,FALSE)</f>
        <v>0</v>
      </c>
      <c r="H27" s="4">
        <f>VLOOKUP($A27,'Collect v 4.5.1'!$A$8:$L$63,8,FALSE)</f>
        <v>0</v>
      </c>
      <c r="I27" s="4">
        <f>VLOOKUP($A27,'Collect v 4.5.1'!$A$8:$L$63,9,FALSE)</f>
        <v>0</v>
      </c>
      <c r="J27" s="4">
        <f>VLOOKUP($A27,'Collect v 4.5.1'!$A$8:$L$63,10,FALSE)</f>
        <v>0</v>
      </c>
      <c r="K27" s="4">
        <f>VLOOKUP($A27,'Collect v 4.5.1'!$A$8:$L$63,11,FALSE)</f>
        <v>0</v>
      </c>
      <c r="L27" s="4">
        <f>VLOOKUP($A27,'Collect v 4.5.1'!$A$8:$L$63,12,FALSE)</f>
        <v>0</v>
      </c>
    </row>
    <row r="28" spans="1:12" x14ac:dyDescent="0.25">
      <c r="A28" s="1" t="s">
        <v>21</v>
      </c>
      <c r="B28" s="1" t="str">
        <f>VLOOKUP(C28,'domeinen 4.2'!$A$1:$B$76,2,FALSE)</f>
        <v>rol</v>
      </c>
      <c r="C28" s="1" t="s">
        <v>22</v>
      </c>
      <c r="D28" s="1" t="s">
        <v>23</v>
      </c>
      <c r="E28" s="4" t="str">
        <f>VLOOKUP(A28,'Collect v 4.5.1'!$A$8:$L$63,5,FALSE)</f>
        <v>ja</v>
      </c>
      <c r="F28" s="4">
        <f>VLOOKUP($A28,'Collect v 4.5.1'!$A$8:$L$63,6,FALSE)</f>
        <v>0</v>
      </c>
      <c r="G28" s="4">
        <f>VLOOKUP($A28,'Collect v 4.5.1'!$A$8:$L$63,7,FALSE)</f>
        <v>0</v>
      </c>
      <c r="H28" s="4">
        <f>VLOOKUP($A28,'Collect v 4.5.1'!$A$8:$L$63,8,FALSE)</f>
        <v>0</v>
      </c>
      <c r="I28" s="4">
        <f>VLOOKUP($A28,'Collect v 4.5.1'!$A$8:$L$63,9,FALSE)</f>
        <v>0</v>
      </c>
      <c r="J28" s="4">
        <f>VLOOKUP($A28,'Collect v 4.5.1'!$A$8:$L$63,10,FALSE)</f>
        <v>0</v>
      </c>
      <c r="K28" s="4">
        <f>VLOOKUP($A28,'Collect v 4.5.1'!$A$8:$L$63,11,FALSE)</f>
        <v>0</v>
      </c>
      <c r="L28" s="4">
        <f>VLOOKUP($A28,'Collect v 4.5.1'!$A$8:$L$63,12,FALSE)</f>
        <v>0</v>
      </c>
    </row>
    <row r="29" spans="1:12" x14ac:dyDescent="0.25">
      <c r="A29" s="1" t="s">
        <v>24</v>
      </c>
      <c r="B29" s="1" t="str">
        <f>VLOOKUP(C29,'domeinen 4.2'!$A$1:$B$76,2,FALSE)</f>
        <v>school / stijl</v>
      </c>
      <c r="C29" s="1" t="s">
        <v>25</v>
      </c>
      <c r="D29" s="1" t="s">
        <v>26</v>
      </c>
      <c r="E29" s="4" t="str">
        <f>VLOOKUP(A29,'Collect v 4.5.1'!$A$8:$L$63,5,FALSE)</f>
        <v>ja</v>
      </c>
      <c r="F29" s="4">
        <f>VLOOKUP($A29,'Collect v 4.5.1'!$A$8:$L$63,6,FALSE)</f>
        <v>0</v>
      </c>
      <c r="G29" s="4">
        <f>VLOOKUP($A29,'Collect v 4.5.1'!$A$8:$L$63,7,FALSE)</f>
        <v>0</v>
      </c>
      <c r="H29" s="4">
        <f>VLOOKUP($A29,'Collect v 4.5.1'!$A$8:$L$63,8,FALSE)</f>
        <v>0</v>
      </c>
      <c r="I29" s="4">
        <f>VLOOKUP($A29,'Collect v 4.5.1'!$A$8:$L$63,9,FALSE)</f>
        <v>0</v>
      </c>
      <c r="J29" s="4">
        <f>VLOOKUP($A29,'Collect v 4.5.1'!$A$8:$L$63,10,FALSE)</f>
        <v>0</v>
      </c>
      <c r="K29" s="4">
        <f>VLOOKUP($A29,'Collect v 4.5.1'!$A$8:$L$63,11,FALSE)</f>
        <v>0</v>
      </c>
      <c r="L29" s="4">
        <f>VLOOKUP($A29,'Collect v 4.5.1'!$A$8:$L$63,12,FALSE)</f>
        <v>0</v>
      </c>
    </row>
    <row r="30" spans="1:12" x14ac:dyDescent="0.25">
      <c r="A30" s="1" t="s">
        <v>76</v>
      </c>
      <c r="B30" s="1" t="str">
        <f>VLOOKUP(C30,'domeinen 4.2'!$A$1:$B$76,2,FALSE)</f>
        <v>schrift</v>
      </c>
      <c r="C30" s="1" t="s">
        <v>77</v>
      </c>
      <c r="D30" s="1" t="s">
        <v>78</v>
      </c>
      <c r="E30" s="4" t="str">
        <f>VLOOKUP(A30,'Collect v 4.5.1'!$A$8:$L$63,5,FALSE)</f>
        <v>ja</v>
      </c>
      <c r="F30" s="4">
        <f>VLOOKUP($A30,'Collect v 4.5.1'!$A$8:$L$63,6,FALSE)</f>
        <v>0</v>
      </c>
      <c r="G30" s="4">
        <f>VLOOKUP($A30,'Collect v 4.5.1'!$A$8:$L$63,7,FALSE)</f>
        <v>0</v>
      </c>
      <c r="H30" s="4">
        <f>VLOOKUP($A30,'Collect v 4.5.1'!$A$8:$L$63,8,FALSE)</f>
        <v>0</v>
      </c>
      <c r="I30" s="4">
        <f>VLOOKUP($A30,'Collect v 4.5.1'!$A$8:$L$63,9,FALSE)</f>
        <v>0</v>
      </c>
      <c r="J30" s="4">
        <f>VLOOKUP($A30,'Collect v 4.5.1'!$A$8:$L$63,10,FALSE)</f>
        <v>0</v>
      </c>
      <c r="K30" s="4">
        <f>VLOOKUP($A30,'Collect v 4.5.1'!$A$8:$L$63,11,FALSE)</f>
        <v>0</v>
      </c>
      <c r="L30" s="4">
        <f>VLOOKUP($A30,'Collect v 4.5.1'!$A$8:$L$63,12,FALSE)</f>
        <v>0</v>
      </c>
    </row>
    <row r="31" spans="1:12" x14ac:dyDescent="0.25">
      <c r="A31" s="1" t="s">
        <v>70</v>
      </c>
      <c r="B31" s="1" t="str">
        <f>VLOOKUP(C31,'domeinen 4.2'!$A$1:$B$76,2,FALSE)</f>
        <v>soort opschrift</v>
      </c>
      <c r="C31" s="1" t="s">
        <v>71</v>
      </c>
      <c r="D31" s="1" t="s">
        <v>72</v>
      </c>
      <c r="E31" s="4" t="str">
        <f>VLOOKUP(A31,'Collect v 4.5.1'!$A$8:$L$63,5,FALSE)</f>
        <v>ja</v>
      </c>
      <c r="F31" s="4">
        <f>VLOOKUP($A31,'Collect v 4.5.1'!$A$8:$L$63,6,FALSE)</f>
        <v>0</v>
      </c>
      <c r="G31" s="4">
        <f>VLOOKUP($A31,'Collect v 4.5.1'!$A$8:$L$63,7,FALSE)</f>
        <v>0</v>
      </c>
      <c r="H31" s="4">
        <f>VLOOKUP($A31,'Collect v 4.5.1'!$A$8:$L$63,8,FALSE)</f>
        <v>0</v>
      </c>
      <c r="I31" s="4">
        <f>VLOOKUP($A31,'Collect v 4.5.1'!$A$8:$L$63,9,FALSE)</f>
        <v>0</v>
      </c>
      <c r="J31" s="4">
        <f>VLOOKUP($A31,'Collect v 4.5.1'!$A$8:$L$63,10,FALSE)</f>
        <v>0</v>
      </c>
      <c r="K31" s="4">
        <f>VLOOKUP($A31,'Collect v 4.5.1'!$A$8:$L$63,11,FALSE)</f>
        <v>0</v>
      </c>
      <c r="L31" s="4">
        <f>VLOOKUP($A31,'Collect v 4.5.1'!$A$8:$L$63,12,FALSE)</f>
        <v>0</v>
      </c>
    </row>
    <row r="32" spans="1:12" x14ac:dyDescent="0.25">
      <c r="A32" s="1" t="s">
        <v>73</v>
      </c>
      <c r="B32" s="1" t="str">
        <f>VLOOKUP(C32,'domeinen 4.2'!$A$1:$B$76,2,FALSE)</f>
        <v>taal</v>
      </c>
      <c r="C32" s="1" t="s">
        <v>74</v>
      </c>
      <c r="D32" s="1" t="s">
        <v>75</v>
      </c>
      <c r="E32" s="4" t="str">
        <f>VLOOKUP(A32,'Collect v 4.5.1'!$A$8:$L$63,5,FALSE)</f>
        <v>ja</v>
      </c>
      <c r="F32" s="4">
        <f>VLOOKUP($A32,'Collect v 4.5.1'!$A$8:$L$63,6,FALSE)</f>
        <v>0</v>
      </c>
      <c r="G32" s="4">
        <f>VLOOKUP($A32,'Collect v 4.5.1'!$A$8:$L$63,7,FALSE)</f>
        <v>0</v>
      </c>
      <c r="H32" s="4">
        <f>VLOOKUP($A32,'Collect v 4.5.1'!$A$8:$L$63,8,FALSE)</f>
        <v>0</v>
      </c>
      <c r="I32" s="4">
        <f>VLOOKUP($A32,'Collect v 4.5.1'!$A$8:$L$63,9,FALSE)</f>
        <v>0</v>
      </c>
      <c r="J32" s="4">
        <f>VLOOKUP($A32,'Collect v 4.5.1'!$A$8:$L$63,10,FALSE)</f>
        <v>0</v>
      </c>
      <c r="K32" s="4">
        <f>VLOOKUP($A32,'Collect v 4.5.1'!$A$8:$L$63,11,FALSE)</f>
        <v>0</v>
      </c>
      <c r="L32" s="4">
        <f>VLOOKUP($A32,'Collect v 4.5.1'!$A$8:$L$63,12,FALSE)</f>
        <v>0</v>
      </c>
    </row>
    <row r="33" spans="1:12" x14ac:dyDescent="0.25">
      <c r="A33" s="1" t="s">
        <v>33</v>
      </c>
      <c r="B33" s="1" t="str">
        <f>VLOOKUP(C33,'domeinen 4.2'!$A$1:$B$76,2,FALSE)</f>
        <v>techniek</v>
      </c>
      <c r="C33" s="1" t="s">
        <v>34</v>
      </c>
      <c r="D33" s="1" t="s">
        <v>35</v>
      </c>
      <c r="E33" s="4" t="str">
        <f>VLOOKUP(A33,'Collect v 4.5.1'!$A$8:$L$63,5,FALSE)</f>
        <v>ja</v>
      </c>
      <c r="F33" s="4">
        <f>VLOOKUP($A33,'Collect v 4.5.1'!$A$8:$L$63,6,FALSE)</f>
        <v>0</v>
      </c>
      <c r="G33" s="4">
        <f>VLOOKUP($A33,'Collect v 4.5.1'!$A$8:$L$63,7,FALSE)</f>
        <v>0</v>
      </c>
      <c r="H33" s="4">
        <f>VLOOKUP($A33,'Collect v 4.5.1'!$A$8:$L$63,8,FALSE)</f>
        <v>0</v>
      </c>
      <c r="I33" s="4">
        <f>VLOOKUP($A33,'Collect v 4.5.1'!$A$8:$L$63,9,FALSE)</f>
        <v>0</v>
      </c>
      <c r="J33" s="4">
        <f>VLOOKUP($A33,'Collect v 4.5.1'!$A$8:$L$63,10,FALSE)</f>
        <v>0</v>
      </c>
      <c r="K33" s="4">
        <f>VLOOKUP($A33,'Collect v 4.5.1'!$A$8:$L$63,11,FALSE)</f>
        <v>0</v>
      </c>
      <c r="L33" s="4">
        <f>VLOOKUP($A33,'Collect v 4.5.1'!$A$8:$L$63,12,FALSE)</f>
        <v>0</v>
      </c>
    </row>
    <row r="34" spans="1:12" x14ac:dyDescent="0.25">
      <c r="A34" s="1" t="s">
        <v>104</v>
      </c>
      <c r="B34" s="1" t="str">
        <f>VLOOKUP(C34,'domeinen 4.2'!$A$1:$B$76,2,FALSE)</f>
        <v>trefwoord</v>
      </c>
      <c r="C34" s="1" t="s">
        <v>105</v>
      </c>
      <c r="D34" s="1" t="s">
        <v>106</v>
      </c>
      <c r="E34" s="4" t="str">
        <f>VLOOKUP(A34,'Collect v 4.5.1'!$A$8:$L$63,5,FALSE)</f>
        <v>ja</v>
      </c>
      <c r="F34" s="4">
        <f>VLOOKUP($A34,'Collect v 4.5.1'!$A$8:$L$63,6,FALSE)</f>
        <v>0</v>
      </c>
      <c r="G34" s="4">
        <f>VLOOKUP($A34,'Collect v 4.5.1'!$A$8:$L$63,7,FALSE)</f>
        <v>0</v>
      </c>
      <c r="H34" s="4">
        <f>VLOOKUP($A34,'Collect v 4.5.1'!$A$8:$L$63,8,FALSE)</f>
        <v>0</v>
      </c>
      <c r="I34" s="4">
        <f>VLOOKUP($A34,'Collect v 4.5.1'!$A$8:$L$63,9,FALSE)</f>
        <v>0</v>
      </c>
      <c r="J34" s="4">
        <f>VLOOKUP($A34,'Collect v 4.5.1'!$A$8:$L$63,10,FALSE)</f>
        <v>0</v>
      </c>
      <c r="K34" s="4">
        <f>VLOOKUP($A34,'Collect v 4.5.1'!$A$8:$L$63,11,FALSE)</f>
        <v>0</v>
      </c>
      <c r="L34" s="4">
        <f>VLOOKUP($A34,'Collect v 4.5.1'!$A$8:$L$63,12,FALSE)</f>
        <v>0</v>
      </c>
    </row>
    <row r="35" spans="1:12" x14ac:dyDescent="0.25">
      <c r="A35" s="1" t="s">
        <v>15</v>
      </c>
      <c r="B35" s="1" t="str">
        <f>VLOOKUP(C35,'domeinen 4.2'!$A$1:$B$76,2,FALSE)</f>
        <v>type objectnaam</v>
      </c>
      <c r="C35" s="1" t="s">
        <v>16</v>
      </c>
      <c r="D35" s="1" t="s">
        <v>17</v>
      </c>
      <c r="E35" s="4" t="str">
        <f>VLOOKUP(A35,'Collect v 4.5.1'!$A$8:$L$63,5,FALSE)</f>
        <v>ja</v>
      </c>
      <c r="F35" s="4">
        <f>VLOOKUP($A35,'Collect v 4.5.1'!$A$8:$L$63,6,FALSE)</f>
        <v>0</v>
      </c>
      <c r="G35" s="4">
        <f>VLOOKUP($A35,'Collect v 4.5.1'!$A$8:$L$63,7,FALSE)</f>
        <v>0</v>
      </c>
      <c r="H35" s="4">
        <f>VLOOKUP($A35,'Collect v 4.5.1'!$A$8:$L$63,8,FALSE)</f>
        <v>0</v>
      </c>
      <c r="I35" s="4">
        <f>VLOOKUP($A35,'Collect v 4.5.1'!$A$8:$L$63,9,FALSE)</f>
        <v>0</v>
      </c>
      <c r="J35" s="4">
        <f>VLOOKUP($A35,'Collect v 4.5.1'!$A$8:$L$63,10,FALSE)</f>
        <v>0</v>
      </c>
      <c r="K35" s="4">
        <f>VLOOKUP($A35,'Collect v 4.5.1'!$A$8:$L$63,11,FALSE)</f>
        <v>0</v>
      </c>
      <c r="L35" s="4">
        <f>VLOOKUP($A35,'Collect v 4.5.1'!$A$8:$L$63,12,FALSE)</f>
        <v>0</v>
      </c>
    </row>
    <row r="36" spans="1:12" x14ac:dyDescent="0.25">
      <c r="A36" s="1" t="s">
        <v>84</v>
      </c>
      <c r="B36" s="1" t="str">
        <f>VLOOKUP(C36,'domeinen 4.2'!$A$1:$B$76,2,FALSE)</f>
        <v>verwervingsmethode</v>
      </c>
      <c r="C36" s="1" t="s">
        <v>85</v>
      </c>
      <c r="D36" s="1" t="s">
        <v>86</v>
      </c>
      <c r="E36" s="4" t="str">
        <f>VLOOKUP(A36,'Collect v 4.5.1'!$A$8:$L$63,5,FALSE)</f>
        <v>ja</v>
      </c>
      <c r="F36" s="4">
        <f>VLOOKUP($A36,'Collect v 4.5.1'!$A$8:$L$63,6,FALSE)</f>
        <v>0</v>
      </c>
      <c r="G36" s="4">
        <f>VLOOKUP($A36,'Collect v 4.5.1'!$A$8:$L$63,7,FALSE)</f>
        <v>0</v>
      </c>
      <c r="H36" s="4">
        <f>VLOOKUP($A36,'Collect v 4.5.1'!$A$8:$L$63,8,FALSE)</f>
        <v>0</v>
      </c>
      <c r="I36" s="4">
        <f>VLOOKUP($A36,'Collect v 4.5.1'!$A$8:$L$63,9,FALSE)</f>
        <v>0</v>
      </c>
      <c r="J36" s="4">
        <f>VLOOKUP($A36,'Collect v 4.5.1'!$A$8:$L$63,10,FALSE)</f>
        <v>0</v>
      </c>
      <c r="K36" s="4">
        <f>VLOOKUP($A36,'Collect v 4.5.1'!$A$8:$L$63,11,FALSE)</f>
        <v>0</v>
      </c>
      <c r="L36" s="4">
        <f>VLOOKUP($A36,'Collect v 4.5.1'!$A$8:$L$63,12,FALSE)</f>
        <v>0</v>
      </c>
    </row>
    <row r="37" spans="1:12" x14ac:dyDescent="0.25">
      <c r="A37" s="1" t="s">
        <v>126</v>
      </c>
      <c r="B37" s="1" t="str">
        <f>VLOOKUP(C37,'domeinen 4.2'!$A$1:$B$76,2,FALSE)</f>
        <v>vindplaats kenmerk</v>
      </c>
      <c r="C37" s="1" t="s">
        <v>127</v>
      </c>
      <c r="D37" s="1" t="s">
        <v>128</v>
      </c>
      <c r="E37" s="4" t="str">
        <f>VLOOKUP(A37,'Collect v 4.5.1'!$A$8:$L$63,5,FALSE)</f>
        <v>?</v>
      </c>
      <c r="F37" s="4">
        <f>VLOOKUP($A37,'Collect v 4.5.1'!$A$8:$L$63,6,FALSE)</f>
        <v>0</v>
      </c>
      <c r="G37" s="4">
        <f>VLOOKUP($A37,'Collect v 4.5.1'!$A$8:$L$63,7,FALSE)</f>
        <v>0</v>
      </c>
      <c r="H37" s="4">
        <f>VLOOKUP($A37,'Collect v 4.5.1'!$A$8:$L$63,8,FALSE)</f>
        <v>0</v>
      </c>
      <c r="I37" s="4">
        <f>VLOOKUP($A37,'Collect v 4.5.1'!$A$8:$L$63,9,FALSE)</f>
        <v>0</v>
      </c>
      <c r="J37" s="4">
        <f>VLOOKUP($A37,'Collect v 4.5.1'!$A$8:$L$63,10,FALSE)</f>
        <v>0</v>
      </c>
      <c r="K37" s="4">
        <f>VLOOKUP($A37,'Collect v 4.5.1'!$A$8:$L$63,11,FALSE)</f>
        <v>0</v>
      </c>
      <c r="L37" s="4">
        <f>VLOOKUP($A37,'Collect v 4.5.1'!$A$8:$L$63,12,FALSE)</f>
        <v>0</v>
      </c>
    </row>
    <row r="38" spans="1:12" x14ac:dyDescent="0.25">
      <c r="A38" s="1" t="s">
        <v>120</v>
      </c>
      <c r="B38" s="1" t="str">
        <f>VLOOKUP(C38,'domeinen 4.2'!$A$1:$B$76,2,FALSE)</f>
        <v>vindplaatscode</v>
      </c>
      <c r="C38" s="1" t="s">
        <v>121</v>
      </c>
      <c r="D38" s="1" t="s">
        <v>122</v>
      </c>
      <c r="E38" s="4" t="str">
        <f>VLOOKUP(A38,'Collect v 4.5.1'!$A$8:$L$63,5,FALSE)</f>
        <v>?</v>
      </c>
      <c r="F38" s="4">
        <f>VLOOKUP($A38,'Collect v 4.5.1'!$A$8:$L$63,6,FALSE)</f>
        <v>0</v>
      </c>
      <c r="G38" s="4">
        <f>VLOOKUP($A38,'Collect v 4.5.1'!$A$8:$L$63,7,FALSE)</f>
        <v>0</v>
      </c>
      <c r="H38" s="4">
        <f>VLOOKUP($A38,'Collect v 4.5.1'!$A$8:$L$63,8,FALSE)</f>
        <v>0</v>
      </c>
      <c r="I38" s="4">
        <f>VLOOKUP($A38,'Collect v 4.5.1'!$A$8:$L$63,9,FALSE)</f>
        <v>0</v>
      </c>
      <c r="J38" s="4">
        <f>VLOOKUP($A38,'Collect v 4.5.1'!$A$8:$L$63,10,FALSE)</f>
        <v>0</v>
      </c>
      <c r="K38" s="4">
        <f>VLOOKUP($A38,'Collect v 4.5.1'!$A$8:$L$63,11,FALSE)</f>
        <v>0</v>
      </c>
      <c r="L38" s="4">
        <f>VLOOKUP($A38,'Collect v 4.5.1'!$A$8:$L$63,12,FALSE)</f>
        <v>0</v>
      </c>
    </row>
    <row r="39" spans="1:12" x14ac:dyDescent="0.25">
      <c r="A39" s="1" t="s">
        <v>115</v>
      </c>
      <c r="B39" s="1" t="str">
        <f>VLOOKUP(C39,'domeinen 4.2'!$A$1:$B$76,2,FALSE)</f>
        <v>vondstmethode</v>
      </c>
      <c r="C39" s="1" t="s">
        <v>116</v>
      </c>
      <c r="D39" s="1" t="s">
        <v>117</v>
      </c>
      <c r="E39" s="4" t="str">
        <f>VLOOKUP(A39,'Collect v 4.5.1'!$A$8:$L$63,5,FALSE)</f>
        <v>?</v>
      </c>
      <c r="F39" s="4">
        <f>VLOOKUP($A39,'Collect v 4.5.1'!$A$8:$L$63,6,FALSE)</f>
        <v>0</v>
      </c>
      <c r="G39" s="4">
        <f>VLOOKUP($A39,'Collect v 4.5.1'!$A$8:$L$63,7,FALSE)</f>
        <v>0</v>
      </c>
      <c r="H39" s="4">
        <f>VLOOKUP($A39,'Collect v 4.5.1'!$A$8:$L$63,8,FALSE)</f>
        <v>0</v>
      </c>
      <c r="I39" s="4">
        <f>VLOOKUP($A39,'Collect v 4.5.1'!$A$8:$L$63,9,FALSE)</f>
        <v>0</v>
      </c>
      <c r="J39" s="4">
        <f>VLOOKUP($A39,'Collect v 4.5.1'!$A$8:$L$63,10,FALSE)</f>
        <v>0</v>
      </c>
      <c r="K39" s="4">
        <f>VLOOKUP($A39,'Collect v 4.5.1'!$A$8:$L$63,11,FALSE)</f>
        <v>0</v>
      </c>
      <c r="L39" s="4">
        <f>VLOOKUP($A39,'Collect v 4.5.1'!$A$8:$L$63,12,FALSE)</f>
        <v>0</v>
      </c>
    </row>
    <row r="40" spans="1:12" x14ac:dyDescent="0.25">
      <c r="A40" s="1" t="s">
        <v>48</v>
      </c>
      <c r="B40" s="1"/>
      <c r="C40" s="1"/>
      <c r="D40" s="1" t="s">
        <v>49</v>
      </c>
      <c r="E40" s="4" t="str">
        <f>VLOOKUP(A40,'Collect v 4.5.1'!$A$8:$L$63,5,FALSE)</f>
        <v>ja</v>
      </c>
      <c r="F40" s="4">
        <f>VLOOKUP($A40,'Collect v 4.5.1'!$A$8:$L$63,6,FALSE)</f>
        <v>0</v>
      </c>
      <c r="G40" s="4">
        <f>VLOOKUP($A40,'Collect v 4.5.1'!$A$8:$L$63,7,FALSE)</f>
        <v>0</v>
      </c>
      <c r="H40" s="4">
        <f>VLOOKUP($A40,'Collect v 4.5.1'!$A$8:$L$63,8,FALSE)</f>
        <v>0</v>
      </c>
      <c r="I40" s="4">
        <f>VLOOKUP($A40,'Collect v 4.5.1'!$A$8:$L$63,9,FALSE)</f>
        <v>0</v>
      </c>
      <c r="J40" s="4">
        <f>VLOOKUP($A40,'Collect v 4.5.1'!$A$8:$L$63,10,FALSE)</f>
        <v>0</v>
      </c>
      <c r="K40" s="4">
        <f>VLOOKUP($A40,'Collect v 4.5.1'!$A$8:$L$63,11,FALSE)</f>
        <v>0</v>
      </c>
      <c r="L40" s="4">
        <f>VLOOKUP($A40,'Collect v 4.5.1'!$A$8:$L$63,12,FALSE)</f>
        <v>0</v>
      </c>
    </row>
    <row r="41" spans="1:12" x14ac:dyDescent="0.25">
      <c r="A41" s="1" t="s">
        <v>64</v>
      </c>
      <c r="B41" s="1"/>
      <c r="C41" s="1"/>
      <c r="D41" s="1" t="s">
        <v>65</v>
      </c>
      <c r="E41" s="4" t="str">
        <f>VLOOKUP(A41,'Collect v 4.5.1'!$A$8:$L$63,5,FALSE)</f>
        <v>ja</v>
      </c>
      <c r="F41" s="4">
        <f>VLOOKUP($A41,'Collect v 4.5.1'!$A$8:$L$63,6,FALSE)</f>
        <v>0</v>
      </c>
      <c r="G41" s="4">
        <f>VLOOKUP($A41,'Collect v 4.5.1'!$A$8:$L$63,7,FALSE)</f>
        <v>0</v>
      </c>
      <c r="H41" s="4">
        <f>VLOOKUP($A41,'Collect v 4.5.1'!$A$8:$L$63,8,FALSE)</f>
        <v>0</v>
      </c>
      <c r="I41" s="4">
        <f>VLOOKUP($A41,'Collect v 4.5.1'!$A$8:$L$63,9,FALSE)</f>
        <v>0</v>
      </c>
      <c r="J41" s="4">
        <f>VLOOKUP($A41,'Collect v 4.5.1'!$A$8:$L$63,10,FALSE)</f>
        <v>0</v>
      </c>
      <c r="K41" s="4">
        <f>VLOOKUP($A41,'Collect v 4.5.1'!$A$8:$L$63,11,FALSE)</f>
        <v>0</v>
      </c>
      <c r="L41" s="4">
        <f>VLOOKUP($A41,'Collect v 4.5.1'!$A$8:$L$63,12,FALSE)</f>
        <v>0</v>
      </c>
    </row>
    <row r="42" spans="1:12" x14ac:dyDescent="0.25">
      <c r="A42" s="1" t="s">
        <v>55</v>
      </c>
      <c r="B42" s="1" t="str">
        <f>VLOOKUP(C42,'domeinen 4.2'!$A$1:$B$76,2,FALSE)</f>
        <v>associatie</v>
      </c>
      <c r="C42" s="1" t="s">
        <v>46</v>
      </c>
      <c r="D42" s="1" t="s">
        <v>56</v>
      </c>
      <c r="E42" s="4" t="str">
        <f>VLOOKUP(A42,'Collect v 4.5.1'!$A$8:$L$63,5,FALSE)</f>
        <v>ja</v>
      </c>
    </row>
    <row r="43" spans="1:12" x14ac:dyDescent="0.25">
      <c r="A43" s="1" t="s">
        <v>45</v>
      </c>
      <c r="B43" s="1" t="str">
        <f>VLOOKUP(C43,'domeinen 4.2'!$A$1:$B$76,2,FALSE)</f>
        <v>associatie</v>
      </c>
      <c r="C43" s="1" t="s">
        <v>46</v>
      </c>
      <c r="D43" s="1" t="s">
        <v>47</v>
      </c>
      <c r="E43" s="4" t="str">
        <f>VLOOKUP($A43,'Collect v 4.5.1'!$A$8:$L$63,5,FALSE)</f>
        <v>nee</v>
      </c>
      <c r="F43" s="4" t="str">
        <f>VLOOKUP($A43,'Collect v 4.5.1'!$A$8:$L$63,6,FALSE)</f>
        <v>ja</v>
      </c>
      <c r="G43" s="4">
        <f>VLOOKUP($A43,'Collect v 4.5.1'!$A$8:$L$63,7,FALSE)</f>
        <v>0</v>
      </c>
      <c r="H43" s="4">
        <f>VLOOKUP($A43,'Collect v 4.5.1'!$A$8:$L$63,8,FALSE)</f>
        <v>0</v>
      </c>
      <c r="I43" s="4">
        <f>VLOOKUP($A43,'Collect v 4.5.1'!$A$8:$L$63,9,FALSE)</f>
        <v>0</v>
      </c>
      <c r="J43" s="4" t="str">
        <f>VLOOKUP($A43,'Collect v 4.5.1'!$A$8:$L$63,10,FALSE)</f>
        <v>ja</v>
      </c>
      <c r="K43" s="4" t="str">
        <f>VLOOKUP($A43,'Collect v 4.5.1'!$A$8:$L$63,11,FALSE)</f>
        <v>ja</v>
      </c>
      <c r="L43" s="4">
        <f>VLOOKUP($A43,'Collect v 4.5.1'!$A$8:$L$63,12,FALSE)</f>
        <v>0</v>
      </c>
    </row>
    <row r="44" spans="1:12" x14ac:dyDescent="0.25">
      <c r="A44" s="1" t="s">
        <v>141</v>
      </c>
      <c r="B44" s="1" t="str">
        <f>VLOOKUP(C44,'domeinen 4.2'!$A$1:$B$76,2,FALSE)</f>
        <v>bewaarvorm</v>
      </c>
      <c r="C44" s="1" t="s">
        <v>142</v>
      </c>
      <c r="D44" s="1" t="s">
        <v>143</v>
      </c>
      <c r="E44" s="4" t="str">
        <f>VLOOKUP(A44,'Collect v 4.5.1'!$A$8:$L$63,5,FALSE)</f>
        <v>nee</v>
      </c>
      <c r="F44" s="4">
        <f>VLOOKUP($A44,'Collect v 4.5.1'!$A$8:$L$63,6,FALSE)</f>
        <v>0</v>
      </c>
      <c r="G44" s="4">
        <f>VLOOKUP($A44,'Collect v 4.5.1'!$A$8:$L$63,7,FALSE)</f>
        <v>0</v>
      </c>
      <c r="H44" s="4">
        <f>VLOOKUP($A44,'Collect v 4.5.1'!$A$8:$L$63,8,FALSE)</f>
        <v>0</v>
      </c>
      <c r="I44" s="4">
        <f>VLOOKUP($A44,'Collect v 4.5.1'!$A$8:$L$63,9,FALSE)</f>
        <v>0</v>
      </c>
      <c r="J44" s="4">
        <f>VLOOKUP($A44,'Collect v 4.5.1'!$A$8:$L$63,10,FALSE)</f>
        <v>0</v>
      </c>
      <c r="K44" s="4">
        <f>VLOOKUP($A44,'Collect v 4.5.1'!$A$8:$L$63,11,FALSE)</f>
        <v>0</v>
      </c>
      <c r="L44" s="4">
        <f>VLOOKUP($A44,'Collect v 4.5.1'!$A$8:$L$63,12,FALSE)</f>
        <v>0</v>
      </c>
    </row>
    <row r="45" spans="1:12" x14ac:dyDescent="0.25">
      <c r="A45" s="1" t="s">
        <v>6</v>
      </c>
      <c r="B45" s="1" t="str">
        <f>VLOOKUP(C45,'domeinen 4.2'!$A$1:$B$76,2,FALSE)</f>
        <v>collectie</v>
      </c>
      <c r="C45" s="1" t="s">
        <v>7</v>
      </c>
      <c r="D45" s="1" t="s">
        <v>8</v>
      </c>
      <c r="E45" s="4" t="str">
        <f>VLOOKUP(A45,'Collect v 4.5.1'!$A$8:$L$63,5,FALSE)</f>
        <v>nee</v>
      </c>
      <c r="F45" s="4">
        <f>VLOOKUP($A45,'Collect v 4.5.1'!$A$8:$L$63,6,FALSE)</f>
        <v>0</v>
      </c>
      <c r="G45" s="4">
        <f>VLOOKUP($A45,'Collect v 4.5.1'!$A$8:$L$63,7,FALSE)</f>
        <v>0</v>
      </c>
      <c r="H45" s="4">
        <f>VLOOKUP($A45,'Collect v 4.5.1'!$A$8:$L$63,8,FALSE)</f>
        <v>0</v>
      </c>
      <c r="I45" s="4">
        <f>VLOOKUP($A45,'Collect v 4.5.1'!$A$8:$L$63,9,FALSE)</f>
        <v>0</v>
      </c>
      <c r="J45" s="4">
        <f>VLOOKUP($A45,'Collect v 4.5.1'!$A$8:$L$63,10,FALSE)</f>
        <v>0</v>
      </c>
      <c r="K45" s="4">
        <f>VLOOKUP($A45,'Collect v 4.5.1'!$A$8:$L$63,11,FALSE)</f>
        <v>0</v>
      </c>
      <c r="L45" s="4">
        <f>VLOOKUP($A45,'Collect v 4.5.1'!$A$8:$L$63,12,FALSE)</f>
        <v>0</v>
      </c>
    </row>
    <row r="46" spans="1:12" x14ac:dyDescent="0.25">
      <c r="A46" s="1" t="s">
        <v>129</v>
      </c>
      <c r="B46" s="1" t="str">
        <f>VLOOKUP(C46,'domeinen 4.2'!$A$1:$B$76,2,FALSE)</f>
        <v>coördinatenstelsel</v>
      </c>
      <c r="C46" s="1" t="s">
        <v>130</v>
      </c>
      <c r="D46" s="1" t="s">
        <v>131</v>
      </c>
      <c r="E46" s="4" t="str">
        <f>VLOOKUP(A46,'Collect v 4.5.1'!$A$8:$L$63,5,FALSE)</f>
        <v>nee</v>
      </c>
      <c r="F46" s="4">
        <f>VLOOKUP($A46,'Collect v 4.5.1'!$A$8:$L$63,6,FALSE)</f>
        <v>0</v>
      </c>
      <c r="G46" s="4">
        <f>VLOOKUP($A46,'Collect v 4.5.1'!$A$8:$L$63,7,FALSE)</f>
        <v>0</v>
      </c>
      <c r="H46" s="4">
        <f>VLOOKUP($A46,'Collect v 4.5.1'!$A$8:$L$63,8,FALSE)</f>
        <v>0</v>
      </c>
      <c r="I46" s="4">
        <f>VLOOKUP($A46,'Collect v 4.5.1'!$A$8:$L$63,9,FALSE)</f>
        <v>0</v>
      </c>
      <c r="J46" s="4">
        <f>VLOOKUP($A46,'Collect v 4.5.1'!$A$8:$L$63,10,FALSE)</f>
        <v>0</v>
      </c>
      <c r="K46" s="4">
        <f>VLOOKUP($A46,'Collect v 4.5.1'!$A$8:$L$63,11,FALSE)</f>
        <v>0</v>
      </c>
      <c r="L46" s="4">
        <f>VLOOKUP($A46,'Collect v 4.5.1'!$A$8:$L$63,12,FALSE)</f>
        <v>0</v>
      </c>
    </row>
    <row r="47" spans="1:12" x14ac:dyDescent="0.25">
      <c r="A47" s="1" t="s">
        <v>42</v>
      </c>
      <c r="B47" s="1" t="str">
        <f>VLOOKUP(C47,'domeinen 4.2'!$A$1:$B$76,2,FALSE)</f>
        <v>eenheid</v>
      </c>
      <c r="C47" s="1" t="s">
        <v>43</v>
      </c>
      <c r="D47" s="1" t="s">
        <v>44</v>
      </c>
      <c r="E47" s="4" t="str">
        <f>VLOOKUP(A47,'Collect v 4.5.1'!$A$8:$L$63,5,FALSE)</f>
        <v>nee</v>
      </c>
      <c r="F47" s="4">
        <f>VLOOKUP($A47,'Collect v 4.5.1'!$A$8:$L$63,6,FALSE)</f>
        <v>0</v>
      </c>
      <c r="G47" s="4">
        <f>VLOOKUP($A47,'Collect v 4.5.1'!$A$8:$L$63,7,FALSE)</f>
        <v>0</v>
      </c>
      <c r="H47" s="4">
        <f>VLOOKUP($A47,'Collect v 4.5.1'!$A$8:$L$63,8,FALSE)</f>
        <v>0</v>
      </c>
      <c r="I47" s="4">
        <f>VLOOKUP($A47,'Collect v 4.5.1'!$A$8:$L$63,9,FALSE)</f>
        <v>0</v>
      </c>
      <c r="J47" s="4">
        <f>VLOOKUP($A47,'Collect v 4.5.1'!$A$8:$L$63,10,FALSE)</f>
        <v>0</v>
      </c>
      <c r="K47" s="4">
        <f>VLOOKUP($A47,'Collect v 4.5.1'!$A$8:$L$63,11,FALSE)</f>
        <v>0</v>
      </c>
      <c r="L47" s="4">
        <f>VLOOKUP($A47,'Collect v 4.5.1'!$A$8:$L$63,12,FALSE)</f>
        <v>0</v>
      </c>
    </row>
    <row r="48" spans="1:12" x14ac:dyDescent="0.25">
      <c r="A48" s="1" t="s">
        <v>52</v>
      </c>
      <c r="B48" s="1" t="str">
        <f>VLOOKUP(C48,'domeinen 4.2'!$A$1:$B$76,2,FALSE)</f>
        <v>eigennaam</v>
      </c>
      <c r="C48" s="1" t="s">
        <v>53</v>
      </c>
      <c r="D48" s="1" t="s">
        <v>54</v>
      </c>
      <c r="E48" s="4" t="str">
        <f>VLOOKUP(A48,'Collect v 4.5.1'!$A$8:$L$63,5,FALSE)</f>
        <v>nee</v>
      </c>
      <c r="F48" s="4" t="str">
        <f>VLOOKUP($A48,'Collect v 4.5.1'!$A$8:$L$63,6,FALSE)</f>
        <v>ja</v>
      </c>
      <c r="G48" s="4">
        <f>VLOOKUP($A48,'Collect v 4.5.1'!$A$8:$L$63,7,FALSE)</f>
        <v>0</v>
      </c>
      <c r="H48" s="4">
        <f>VLOOKUP($A48,'Collect v 4.5.1'!$A$8:$L$63,8,FALSE)</f>
        <v>0</v>
      </c>
      <c r="I48" s="4" t="str">
        <f>VLOOKUP($A48,'Collect v 4.5.1'!$A$8:$L$63,9,FALSE)</f>
        <v>?</v>
      </c>
      <c r="J48" s="4" t="str">
        <f>VLOOKUP($A48,'Collect v 4.5.1'!$A$8:$L$63,10,FALSE)</f>
        <v>ja</v>
      </c>
      <c r="K48" s="4" t="str">
        <f>VLOOKUP($A48,'Collect v 4.5.1'!$A$8:$L$63,11,FALSE)</f>
        <v>ja</v>
      </c>
      <c r="L48" s="4">
        <f>VLOOKUP($A48,'Collect v 4.5.1'!$A$8:$L$63,12,FALSE)</f>
        <v>0</v>
      </c>
    </row>
    <row r="49" spans="1:12" x14ac:dyDescent="0.25">
      <c r="A49" s="1" t="s">
        <v>66</v>
      </c>
      <c r="B49" s="1" t="str">
        <f>VLOOKUP(C49,'domeinen 4.2'!$A$1:$B$76,2,FALSE)</f>
        <v>eigennaam</v>
      </c>
      <c r="C49" s="1" t="s">
        <v>53</v>
      </c>
      <c r="D49" s="1" t="s">
        <v>67</v>
      </c>
      <c r="E49" s="4" t="str">
        <f>VLOOKUP(A49,'Collect v 4.5.1'!$A$8:$L$63,5,FALSE)</f>
        <v>nee</v>
      </c>
      <c r="F49" s="4" t="str">
        <f>VLOOKUP($A49,'Collect v 4.5.1'!$A$8:$L$63,6,FALSE)</f>
        <v>ja</v>
      </c>
      <c r="G49" s="4">
        <f>VLOOKUP($A49,'Collect v 4.5.1'!$A$8:$L$63,7,FALSE)</f>
        <v>0</v>
      </c>
      <c r="H49" s="4">
        <f>VLOOKUP($A49,'Collect v 4.5.1'!$A$8:$L$63,8,FALSE)</f>
        <v>0</v>
      </c>
      <c r="I49" s="4" t="str">
        <f>VLOOKUP($A49,'Collect v 4.5.1'!$A$8:$L$63,9,FALSE)</f>
        <v>?</v>
      </c>
      <c r="J49" s="4" t="str">
        <f>VLOOKUP($A49,'Collect v 4.5.1'!$A$8:$L$63,10,FALSE)</f>
        <v>ja</v>
      </c>
      <c r="K49" s="4" t="str">
        <f>VLOOKUP($A49,'Collect v 4.5.1'!$A$8:$L$63,11,FALSE)</f>
        <v>ja</v>
      </c>
      <c r="L49" s="4" t="str">
        <f>VLOOKUP($A49,'Collect v 4.5.1'!$A$8:$L$63,12,FALSE)</f>
        <v>ja</v>
      </c>
    </row>
    <row r="50" spans="1:12" x14ac:dyDescent="0.25">
      <c r="A50" s="1" t="s">
        <v>91</v>
      </c>
      <c r="B50" s="1" t="str">
        <f>VLOOKUP(C50,'domeinen 4.2'!$A$1:$B$76,2,FALSE)</f>
        <v>geografisch trefwoord</v>
      </c>
      <c r="C50" s="1" t="s">
        <v>28</v>
      </c>
      <c r="D50" s="1" t="s">
        <v>92</v>
      </c>
      <c r="E50" s="4" t="str">
        <f>VLOOKUP(A50,'Collect v 4.5.1'!$A$8:$L$63,5,FALSE)</f>
        <v>nee</v>
      </c>
      <c r="F50" s="4">
        <f>VLOOKUP($A50,'Collect v 4.5.1'!$A$8:$L$63,6,FALSE)</f>
        <v>0</v>
      </c>
      <c r="G50" s="4" t="str">
        <f>VLOOKUP($A50,'Collect v 4.5.1'!$A$8:$L$63,7,FALSE)</f>
        <v>ja</v>
      </c>
      <c r="H50" s="4" t="str">
        <f>VLOOKUP($A50,'Collect v 4.5.1'!$A$8:$L$63,8,FALSE)</f>
        <v>ja</v>
      </c>
      <c r="I50" s="4">
        <f>VLOOKUP($A50,'Collect v 4.5.1'!$A$8:$L$63,9,FALSE)</f>
        <v>0</v>
      </c>
      <c r="J50" s="4">
        <f>VLOOKUP($A50,'Collect v 4.5.1'!$A$8:$L$63,10,FALSE)</f>
        <v>0</v>
      </c>
      <c r="K50" s="4">
        <f>VLOOKUP($A50,'Collect v 4.5.1'!$A$8:$L$63,11,FALSE)</f>
        <v>0</v>
      </c>
      <c r="L50" s="4">
        <f>VLOOKUP($A50,'Collect v 4.5.1'!$A$8:$L$63,12,FALSE)</f>
        <v>0</v>
      </c>
    </row>
    <row r="51" spans="1:12" x14ac:dyDescent="0.25">
      <c r="A51" s="1" t="s">
        <v>27</v>
      </c>
      <c r="B51" s="1" t="str">
        <f>VLOOKUP(C51,'domeinen 4.2'!$A$1:$B$76,2,FALSE)</f>
        <v>geografisch trefwoord</v>
      </c>
      <c r="C51" s="1" t="s">
        <v>28</v>
      </c>
      <c r="D51" s="1" t="s">
        <v>29</v>
      </c>
      <c r="E51" s="4" t="str">
        <f>VLOOKUP(A51,'Collect v 4.5.1'!$A$8:$L$63,5,FALSE)</f>
        <v>nee</v>
      </c>
      <c r="F51" s="4">
        <f>VLOOKUP($A51,'Collect v 4.5.1'!$A$8:$L$63,6,FALSE)</f>
        <v>0</v>
      </c>
      <c r="G51" s="4" t="str">
        <f>VLOOKUP($A51,'Collect v 4.5.1'!$A$8:$L$63,7,FALSE)</f>
        <v>ja</v>
      </c>
      <c r="H51" s="4" t="str">
        <f>VLOOKUP($A51,'Collect v 4.5.1'!$A$8:$L$63,8,FALSE)</f>
        <v>ja</v>
      </c>
      <c r="I51" s="4">
        <f>VLOOKUP($A51,'Collect v 4.5.1'!$A$8:$L$63,9,FALSE)</f>
        <v>0</v>
      </c>
      <c r="J51" s="4">
        <f>VLOOKUP($A51,'Collect v 4.5.1'!$A$8:$L$63,10,FALSE)</f>
        <v>0</v>
      </c>
      <c r="K51" s="4">
        <f>VLOOKUP($A51,'Collect v 4.5.1'!$A$8:$L$63,11,FALSE)</f>
        <v>0</v>
      </c>
      <c r="L51" s="4">
        <f>VLOOKUP($A51,'Collect v 4.5.1'!$A$8:$L$63,12,FALSE)</f>
        <v>0</v>
      </c>
    </row>
    <row r="52" spans="1:12" x14ac:dyDescent="0.25">
      <c r="A52" s="1" t="s">
        <v>87</v>
      </c>
      <c r="B52" s="1" t="str">
        <f>VLOOKUP(C52,'domeinen 4.2'!$A$1:$B$76,2,FALSE)</f>
        <v>geografisch trefwoord</v>
      </c>
      <c r="C52" s="1" t="s">
        <v>28</v>
      </c>
      <c r="D52" s="1" t="s">
        <v>88</v>
      </c>
      <c r="E52" s="4" t="str">
        <f>VLOOKUP(A52,'Collect v 4.5.1'!$A$8:$L$63,5,FALSE)</f>
        <v>nee</v>
      </c>
      <c r="F52" s="4">
        <f>VLOOKUP($A52,'Collect v 4.5.1'!$A$8:$L$63,6,FALSE)</f>
        <v>0</v>
      </c>
      <c r="G52" s="4" t="str">
        <f>VLOOKUP($A52,'Collect v 4.5.1'!$A$8:$L$63,7,FALSE)</f>
        <v>ja</v>
      </c>
      <c r="H52" s="4" t="str">
        <f>VLOOKUP($A52,'Collect v 4.5.1'!$A$8:$L$63,8,FALSE)</f>
        <v>ja</v>
      </c>
      <c r="I52" s="4">
        <f>VLOOKUP($A52,'Collect v 4.5.1'!$A$8:$L$63,9,FALSE)</f>
        <v>0</v>
      </c>
      <c r="J52" s="4">
        <f>VLOOKUP($A52,'Collect v 4.5.1'!$A$8:$L$63,10,FALSE)</f>
        <v>0</v>
      </c>
      <c r="K52" s="4">
        <f>VLOOKUP($A52,'Collect v 4.5.1'!$A$8:$L$63,11,FALSE)</f>
        <v>0</v>
      </c>
      <c r="L52" s="4">
        <f>VLOOKUP($A52,'Collect v 4.5.1'!$A$8:$L$63,12,FALSE)</f>
        <v>0</v>
      </c>
    </row>
    <row r="53" spans="1:12" x14ac:dyDescent="0.25">
      <c r="A53" s="1" t="s">
        <v>118</v>
      </c>
      <c r="B53" s="1" t="str">
        <f>VLOOKUP(C53,'domeinen 4.2'!$A$1:$B$76,2,FALSE)</f>
        <v>geografisch trefwoord</v>
      </c>
      <c r="C53" s="1" t="s">
        <v>28</v>
      </c>
      <c r="D53" s="1" t="s">
        <v>119</v>
      </c>
      <c r="E53" s="4" t="str">
        <f>VLOOKUP(A53,'Collect v 4.5.1'!$A$8:$L$63,5,FALSE)</f>
        <v>nee</v>
      </c>
      <c r="F53" s="4">
        <f>VLOOKUP($A53,'Collect v 4.5.1'!$A$8:$L$63,6,FALSE)</f>
        <v>0</v>
      </c>
      <c r="G53" s="4" t="str">
        <f>VLOOKUP($A53,'Collect v 4.5.1'!$A$8:$L$63,7,FALSE)</f>
        <v>ja</v>
      </c>
      <c r="H53" s="4" t="str">
        <f>VLOOKUP($A53,'Collect v 4.5.1'!$A$8:$L$63,8,FALSE)</f>
        <v>ja</v>
      </c>
      <c r="I53" s="4">
        <f>VLOOKUP($A53,'Collect v 4.5.1'!$A$8:$L$63,9,FALSE)</f>
        <v>0</v>
      </c>
      <c r="J53" s="4">
        <f>VLOOKUP($A53,'Collect v 4.5.1'!$A$8:$L$63,10,FALSE)</f>
        <v>0</v>
      </c>
      <c r="K53" s="4">
        <f>VLOOKUP($A53,'Collect v 4.5.1'!$A$8:$L$63,11,FALSE)</f>
        <v>0</v>
      </c>
      <c r="L53" s="4">
        <f>VLOOKUP($A53,'Collect v 4.5.1'!$A$8:$L$63,12,FALSE)</f>
        <v>0</v>
      </c>
    </row>
    <row r="54" spans="1:12" x14ac:dyDescent="0.25">
      <c r="A54" s="1" t="s">
        <v>144</v>
      </c>
      <c r="B54" s="1" t="str">
        <f>VLOOKUP(C54,'domeinen 4.2'!$A$1:$B$76,2,FALSE)</f>
        <v>inschrijvingsproces</v>
      </c>
      <c r="C54" s="1" t="s">
        <v>145</v>
      </c>
      <c r="D54" s="1" t="s">
        <v>146</v>
      </c>
      <c r="E54" s="4" t="str">
        <f>VLOOKUP(A54,'Collect v 4.5.1'!$A$8:$L$63,5,FALSE)</f>
        <v>nee</v>
      </c>
      <c r="F54" s="4">
        <f>VLOOKUP($A54,'Collect v 4.5.1'!$A$8:$L$63,6,FALSE)</f>
        <v>0</v>
      </c>
      <c r="G54" s="4">
        <f>VLOOKUP($A54,'Collect v 4.5.1'!$A$8:$L$63,7,FALSE)</f>
        <v>0</v>
      </c>
      <c r="H54" s="4">
        <f>VLOOKUP($A54,'Collect v 4.5.1'!$A$8:$L$63,8,FALSE)</f>
        <v>0</v>
      </c>
      <c r="I54" s="4">
        <f>VLOOKUP($A54,'Collect v 4.5.1'!$A$8:$L$63,9,FALSE)</f>
        <v>0</v>
      </c>
      <c r="J54" s="4">
        <f>VLOOKUP($A54,'Collect v 4.5.1'!$A$8:$L$63,10,FALSE)</f>
        <v>0</v>
      </c>
      <c r="K54" s="4">
        <f>VLOOKUP($A54,'Collect v 4.5.1'!$A$8:$L$63,11,FALSE)</f>
        <v>0</v>
      </c>
      <c r="L54" s="4">
        <f>VLOOKUP($A54,'Collect v 4.5.1'!$A$8:$L$63,12,FALSE)</f>
        <v>0</v>
      </c>
    </row>
    <row r="55" spans="1:12" x14ac:dyDescent="0.25">
      <c r="A55" s="1" t="s">
        <v>98</v>
      </c>
      <c r="B55" s="1" t="str">
        <f>VLOOKUP(C55,'domeinen 4.2'!$A$1:$B$76,2,FALSE)</f>
        <v>rechten</v>
      </c>
      <c r="C55" s="1" t="s">
        <v>99</v>
      </c>
      <c r="D55" s="1" t="s">
        <v>100</v>
      </c>
      <c r="E55" s="4" t="str">
        <f>VLOOKUP(A55,'Collect v 4.5.1'!$A$8:$L$63,5,FALSE)</f>
        <v>nee</v>
      </c>
      <c r="F55" s="4">
        <f>VLOOKUP($A55,'Collect v 4.5.1'!$A$8:$L$63,6,FALSE)</f>
        <v>0</v>
      </c>
      <c r="G55" s="4">
        <f>VLOOKUP($A55,'Collect v 4.5.1'!$A$8:$L$63,7,FALSE)</f>
        <v>0</v>
      </c>
      <c r="H55" s="4">
        <f>VLOOKUP($A55,'Collect v 4.5.1'!$A$8:$L$63,8,FALSE)</f>
        <v>0</v>
      </c>
      <c r="I55" s="4">
        <f>VLOOKUP($A55,'Collect v 4.5.1'!$A$8:$L$63,9,FALSE)</f>
        <v>0</v>
      </c>
      <c r="J55" s="4">
        <f>VLOOKUP($A55,'Collect v 4.5.1'!$A$8:$L$63,10,FALSE)</f>
        <v>0</v>
      </c>
      <c r="K55" s="4">
        <f>VLOOKUP($A55,'Collect v 4.5.1'!$A$8:$L$63,11,FALSE)</f>
        <v>0</v>
      </c>
      <c r="L55" s="4">
        <f>VLOOKUP($A55,'Collect v 4.5.1'!$A$8:$L$63,12,FALSE)</f>
        <v>0</v>
      </c>
    </row>
    <row r="56" spans="1:12" x14ac:dyDescent="0.25">
      <c r="A56" s="1" t="s">
        <v>81</v>
      </c>
      <c r="B56" s="1" t="str">
        <f>VLOOKUP(C56,'domeinen 4.2'!$A$1:$B$76,2,FALSE)</f>
        <v>toestand</v>
      </c>
      <c r="C56" s="1" t="s">
        <v>82</v>
      </c>
      <c r="D56" s="1" t="s">
        <v>83</v>
      </c>
      <c r="E56" s="4" t="str">
        <f>VLOOKUP(A56,'Collect v 4.5.1'!$A$8:$L$63,5,FALSE)</f>
        <v>nee</v>
      </c>
      <c r="F56" s="4">
        <f>VLOOKUP($A56,'Collect v 4.5.1'!$A$8:$L$63,6,FALSE)</f>
        <v>0</v>
      </c>
      <c r="G56" s="4">
        <f>VLOOKUP($A56,'Collect v 4.5.1'!$A$8:$L$63,7,FALSE)</f>
        <v>0</v>
      </c>
      <c r="H56" s="4">
        <f>VLOOKUP($A56,'Collect v 4.5.1'!$A$8:$L$63,8,FALSE)</f>
        <v>0</v>
      </c>
      <c r="I56" s="4">
        <f>VLOOKUP($A56,'Collect v 4.5.1'!$A$8:$L$63,9,FALSE)</f>
        <v>0</v>
      </c>
      <c r="J56" s="4">
        <f>VLOOKUP($A56,'Collect v 4.5.1'!$A$8:$L$63,10,FALSE)</f>
        <v>0</v>
      </c>
      <c r="K56" s="4">
        <f>VLOOKUP($A56,'Collect v 4.5.1'!$A$8:$L$63,11,FALSE)</f>
        <v>0</v>
      </c>
      <c r="L56" s="4">
        <f>VLOOKUP($A56,'Collect v 4.5.1'!$A$8:$L$63,12,FALSE)</f>
        <v>0</v>
      </c>
    </row>
    <row r="57" spans="1:12" x14ac:dyDescent="0.25">
      <c r="A57" s="1" t="s">
        <v>123</v>
      </c>
      <c r="B57" s="1" t="str">
        <f>VLOOKUP(C57,'domeinen 4.2'!$A$1:$B$76,2,FALSE)</f>
        <v>type vindplaatscode</v>
      </c>
      <c r="C57" s="1" t="s">
        <v>124</v>
      </c>
      <c r="D57" s="1" t="s">
        <v>125</v>
      </c>
      <c r="E57" s="4" t="str">
        <f>VLOOKUP(A57,'Collect v 4.5.1'!$A$8:$L$63,5,FALSE)</f>
        <v>nee</v>
      </c>
      <c r="F57" s="4">
        <f>VLOOKUP($A57,'Collect v 4.5.1'!$A$8:$L$63,6,FALSE)</f>
        <v>0</v>
      </c>
      <c r="G57" s="4">
        <f>VLOOKUP($A57,'Collect v 4.5.1'!$A$8:$L$63,7,FALSE)</f>
        <v>0</v>
      </c>
      <c r="H57" s="4">
        <f>VLOOKUP($A57,'Collect v 4.5.1'!$A$8:$L$63,8,FALSE)</f>
        <v>0</v>
      </c>
      <c r="I57" s="4">
        <f>VLOOKUP($A57,'Collect v 4.5.1'!$A$8:$L$63,9,FALSE)</f>
        <v>0</v>
      </c>
      <c r="J57" s="4">
        <f>VLOOKUP($A57,'Collect v 4.5.1'!$A$8:$L$63,10,FALSE)</f>
        <v>0</v>
      </c>
      <c r="K57" s="4">
        <f>VLOOKUP($A57,'Collect v 4.5.1'!$A$8:$L$63,11,FALSE)</f>
        <v>0</v>
      </c>
      <c r="L57" s="4">
        <f>VLOOKUP($A57,'Collect v 4.5.1'!$A$8:$L$63,12,FALSE)</f>
        <v>0</v>
      </c>
    </row>
    <row r="58" spans="1:12" x14ac:dyDescent="0.25">
      <c r="A58" s="1" t="s">
        <v>150</v>
      </c>
      <c r="B58" s="1" t="str">
        <f>VLOOKUP(C58,'domeinen 4.2'!$A$1:$B$76,2,FALSE)</f>
        <v>verlies/schade methode</v>
      </c>
      <c r="C58" s="1" t="s">
        <v>151</v>
      </c>
      <c r="D58" s="1" t="s">
        <v>152</v>
      </c>
      <c r="E58" s="4" t="str">
        <f>VLOOKUP(A58,'Collect v 4.5.1'!$A$8:$L$63,5,FALSE)</f>
        <v>nee</v>
      </c>
      <c r="F58" s="4">
        <f>VLOOKUP($A58,'Collect v 4.5.1'!$A$8:$L$63,6,FALSE)</f>
        <v>0</v>
      </c>
      <c r="G58" s="4">
        <f>VLOOKUP($A58,'Collect v 4.5.1'!$A$8:$L$63,7,FALSE)</f>
        <v>0</v>
      </c>
      <c r="H58" s="4">
        <f>VLOOKUP($A58,'Collect v 4.5.1'!$A$8:$L$63,8,FALSE)</f>
        <v>0</v>
      </c>
      <c r="I58" s="4">
        <f>VLOOKUP($A58,'Collect v 4.5.1'!$A$8:$L$63,9,FALSE)</f>
        <v>0</v>
      </c>
      <c r="J58" s="4">
        <f>VLOOKUP($A58,'Collect v 4.5.1'!$A$8:$L$63,10,FALSE)</f>
        <v>0</v>
      </c>
      <c r="K58" s="4">
        <f>VLOOKUP($A58,'Collect v 4.5.1'!$A$8:$L$63,11,FALSE)</f>
        <v>0</v>
      </c>
      <c r="L58" s="4">
        <f>VLOOKUP($A58,'Collect v 4.5.1'!$A$8:$L$63,12,FALSE)</f>
        <v>0</v>
      </c>
    </row>
    <row r="59" spans="1:12" x14ac:dyDescent="0.25">
      <c r="A59" s="1" t="s">
        <v>153</v>
      </c>
      <c r="B59" s="1" t="str">
        <f>VLOOKUP(C59,'domeinen 4.2'!$A$1:$B$76,2,FALSE)</f>
        <v>verplaatsing methode</v>
      </c>
      <c r="C59" s="1" t="s">
        <v>154</v>
      </c>
      <c r="D59" s="1" t="s">
        <v>155</v>
      </c>
      <c r="E59" s="4" t="str">
        <f>VLOOKUP(A59,'Collect v 4.5.1'!$A$8:$L$63,5,FALSE)</f>
        <v>nee</v>
      </c>
      <c r="F59" s="4">
        <f>VLOOKUP($A59,'Collect v 4.5.1'!$A$8:$L$63,6,FALSE)</f>
        <v>0</v>
      </c>
      <c r="G59" s="4">
        <f>VLOOKUP($A59,'Collect v 4.5.1'!$A$8:$L$63,7,FALSE)</f>
        <v>0</v>
      </c>
      <c r="H59" s="4">
        <f>VLOOKUP($A59,'Collect v 4.5.1'!$A$8:$L$63,8,FALSE)</f>
        <v>0</v>
      </c>
      <c r="I59" s="4">
        <f>VLOOKUP($A59,'Collect v 4.5.1'!$A$8:$L$63,9,FALSE)</f>
        <v>0</v>
      </c>
      <c r="J59" s="4">
        <f>VLOOKUP($A59,'Collect v 4.5.1'!$A$8:$L$63,10,FALSE)</f>
        <v>0</v>
      </c>
      <c r="K59" s="4">
        <f>VLOOKUP($A59,'Collect v 4.5.1'!$A$8:$L$63,11,FALSE)</f>
        <v>0</v>
      </c>
      <c r="L59" s="4">
        <f>VLOOKUP($A59,'Collect v 4.5.1'!$A$8:$L$63,12,FALSE)</f>
        <v>0</v>
      </c>
    </row>
    <row r="60" spans="1:12" x14ac:dyDescent="0.25">
      <c r="A60" s="1" t="s">
        <v>156</v>
      </c>
      <c r="B60" s="1" t="str">
        <f>VLOOKUP(C60,'domeinen 4.2'!$A$1:$B$76,2,FALSE)</f>
        <v>verplaatsing methode</v>
      </c>
      <c r="C60" s="1" t="s">
        <v>154</v>
      </c>
      <c r="D60" s="1" t="s">
        <v>157</v>
      </c>
      <c r="E60" s="4" t="str">
        <f>VLOOKUP(A60,'Collect v 4.5.1'!$A$8:$L$63,5,FALSE)</f>
        <v>nee</v>
      </c>
      <c r="F60" s="4">
        <f>VLOOKUP($A60,'Collect v 4.5.1'!$A$8:$L$63,6,FALSE)</f>
        <v>0</v>
      </c>
      <c r="G60" s="4">
        <f>VLOOKUP($A60,'Collect v 4.5.1'!$A$8:$L$63,7,FALSE)</f>
        <v>0</v>
      </c>
      <c r="H60" s="4">
        <f>VLOOKUP($A60,'Collect v 4.5.1'!$A$8:$L$63,8,FALSE)</f>
        <v>0</v>
      </c>
      <c r="I60" s="4">
        <f>VLOOKUP($A60,'Collect v 4.5.1'!$A$8:$L$63,9,FALSE)</f>
        <v>0</v>
      </c>
      <c r="J60" s="4">
        <f>VLOOKUP($A60,'Collect v 4.5.1'!$A$8:$L$63,10,FALSE)</f>
        <v>0</v>
      </c>
      <c r="K60" s="4">
        <f>VLOOKUP($A60,'Collect v 4.5.1'!$A$8:$L$63,11,FALSE)</f>
        <v>0</v>
      </c>
      <c r="L60" s="4">
        <f>VLOOKUP($A60,'Collect v 4.5.1'!$A$8:$L$63,12,FALSE)</f>
        <v>0</v>
      </c>
    </row>
    <row r="61" spans="1:12" x14ac:dyDescent="0.25">
      <c r="A61" s="1" t="s">
        <v>18</v>
      </c>
      <c r="B61" s="1" t="str">
        <f>VLOOKUP(C61,'domeinen 4.2'!$A$1:$B$76,2,FALSE)</f>
        <v>bron objectnaam</v>
      </c>
      <c r="C61" s="1" t="s">
        <v>19</v>
      </c>
      <c r="D61" s="1" t="s">
        <v>20</v>
      </c>
      <c r="E61" s="4" t="str">
        <f>VLOOKUP(A61,'Collect v 4.5.1'!$A$8:$L$63,5,FALSE)</f>
        <v xml:space="preserve">nee </v>
      </c>
      <c r="F61" s="4">
        <f>VLOOKUP($A61,'Collect v 4.5.1'!$A$8:$L$63,6,FALSE)</f>
        <v>0</v>
      </c>
      <c r="G61" s="4">
        <f>VLOOKUP($A61,'Collect v 4.5.1'!$A$8:$L$63,7,FALSE)</f>
        <v>0</v>
      </c>
      <c r="H61" s="4">
        <f>VLOOKUP($A61,'Collect v 4.5.1'!$A$8:$L$63,8,FALSE)</f>
        <v>0</v>
      </c>
      <c r="I61" s="4">
        <f>VLOOKUP($A61,'Collect v 4.5.1'!$A$8:$L$63,9,FALSE)</f>
        <v>0</v>
      </c>
      <c r="J61" s="4">
        <f>VLOOKUP($A61,'Collect v 4.5.1'!$A$8:$L$63,10,FALSE)</f>
        <v>0</v>
      </c>
      <c r="K61" s="4">
        <f>VLOOKUP($A61,'Collect v 4.5.1'!$A$8:$L$63,11,FALSE)</f>
        <v>0</v>
      </c>
      <c r="L61" s="4">
        <f>VLOOKUP($A61,'Collect v 4.5.1'!$A$8:$L$63,12,FALSE)</f>
        <v>0</v>
      </c>
    </row>
    <row r="62" spans="1:12" x14ac:dyDescent="0.25">
      <c r="A62" s="1" t="s">
        <v>147</v>
      </c>
      <c r="B62" s="1" t="str">
        <f>VLOOKUP(C62,'domeinen 4.2'!$A$1:$B$76,2,FALSE)</f>
        <v>risico</v>
      </c>
      <c r="C62" s="1" t="s">
        <v>148</v>
      </c>
      <c r="D62" s="1" t="s">
        <v>149</v>
      </c>
      <c r="E62" s="4" t="str">
        <f>VLOOKUP(A62,'Collect v 4.5.1'!$A$8:$L$63,5,FALSE)</f>
        <v>nee, intern</v>
      </c>
      <c r="F62" s="4">
        <f>VLOOKUP($A62,'Collect v 4.5.1'!$A$8:$L$63,6,FALSE)</f>
        <v>0</v>
      </c>
      <c r="G62" s="4">
        <f>VLOOKUP($A62,'Collect v 4.5.1'!$A$8:$L$63,7,FALSE)</f>
        <v>0</v>
      </c>
      <c r="H62" s="4">
        <f>VLOOKUP($A62,'Collect v 4.5.1'!$A$8:$L$63,8,FALSE)</f>
        <v>0</v>
      </c>
      <c r="I62" s="4">
        <f>VLOOKUP($A62,'Collect v 4.5.1'!$A$8:$L$63,9,FALSE)</f>
        <v>0</v>
      </c>
      <c r="J62" s="4">
        <f>VLOOKUP($A62,'Collect v 4.5.1'!$A$8:$L$63,10,FALSE)</f>
        <v>0</v>
      </c>
      <c r="K62" s="4">
        <f>VLOOKUP($A62,'Collect v 4.5.1'!$A$8:$L$63,11,FALSE)</f>
        <v>0</v>
      </c>
      <c r="L62" s="4">
        <f>VLOOKUP($A62,'Collect v 4.5.1'!$A$8:$L$63,12,FALSE)</f>
        <v>0</v>
      </c>
    </row>
  </sheetData>
  <autoFilter ref="A7:L62" xr:uid="{021AF12F-CC3A-4F83-928F-D85128716984}">
    <sortState ref="A8:L62">
      <sortCondition descending="1" ref="E8:E62"/>
      <sortCondition ref="B8:B62"/>
      <sortCondition ref="A8:A62"/>
    </sortState>
  </autoFilter>
  <sortState ref="A8:M62">
    <sortCondition ref="E8:E62"/>
    <sortCondition ref="B8:B62"/>
    <sortCondition ref="A8:A6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3492-1C61-4EF8-BFC9-EF36ABA9244D}">
  <sheetPr filterMode="1"/>
  <dimension ref="A1:L23"/>
  <sheetViews>
    <sheetView topLeftCell="A2" zoomScale="97" workbookViewId="0">
      <pane ySplit="6" topLeftCell="A8" activePane="bottomLeft" state="frozen"/>
      <selection activeCell="A2" sqref="A2"/>
      <selection pane="bottomLeft" activeCell="A7" sqref="A7:L23"/>
    </sheetView>
  </sheetViews>
  <sheetFormatPr defaultColWidth="8.85546875" defaultRowHeight="15" x14ac:dyDescent="0.25"/>
  <cols>
    <col min="1" max="1" width="25" style="4" bestFit="1" customWidth="1"/>
    <col min="2" max="2" width="23.7109375" style="4" customWidth="1"/>
    <col min="3" max="3" width="42.42578125" style="4" hidden="1" customWidth="1"/>
    <col min="4" max="4" width="4" style="4" bestFit="1" customWidth="1"/>
    <col min="5" max="16384" width="8.85546875" style="4"/>
  </cols>
  <sheetData>
    <row r="1" spans="1:12" ht="23.25" x14ac:dyDescent="0.25">
      <c r="A1" s="2" t="s">
        <v>0</v>
      </c>
      <c r="B1" s="2"/>
    </row>
    <row r="3" spans="1:12" x14ac:dyDescent="0.25">
      <c r="A3" s="6" t="s">
        <v>1</v>
      </c>
      <c r="B3" s="1" t="s">
        <v>288</v>
      </c>
    </row>
    <row r="5" spans="1:12" ht="18" x14ac:dyDescent="0.25">
      <c r="A5" s="3" t="s">
        <v>2</v>
      </c>
      <c r="B5" s="3"/>
    </row>
    <row r="6" spans="1:12" x14ac:dyDescent="0.25">
      <c r="E6" s="7" t="s">
        <v>273</v>
      </c>
      <c r="H6" s="7" t="s">
        <v>287</v>
      </c>
    </row>
    <row r="7" spans="1:12" x14ac:dyDescent="0.25">
      <c r="A7" s="5" t="s">
        <v>3</v>
      </c>
      <c r="B7" s="5" t="s">
        <v>318</v>
      </c>
      <c r="C7" s="5" t="s">
        <v>4</v>
      </c>
      <c r="D7" s="5" t="s">
        <v>5</v>
      </c>
      <c r="E7" s="5" t="s">
        <v>277</v>
      </c>
      <c r="F7" s="5" t="s">
        <v>278</v>
      </c>
      <c r="G7" s="5" t="s">
        <v>279</v>
      </c>
      <c r="H7" s="5" t="s">
        <v>280</v>
      </c>
      <c r="I7" s="5" t="s">
        <v>281</v>
      </c>
      <c r="J7" s="5" t="s">
        <v>282</v>
      </c>
      <c r="K7" s="5" t="s">
        <v>283</v>
      </c>
      <c r="L7" s="5" t="s">
        <v>284</v>
      </c>
    </row>
    <row r="8" spans="1:12" x14ac:dyDescent="0.25">
      <c r="A8" s="1" t="s">
        <v>289</v>
      </c>
      <c r="B8" s="1" t="str">
        <f>VLOOKUP(C8,'domeinen 4.2'!$A$1:$B$76,2,FALSE)</f>
        <v>rol</v>
      </c>
      <c r="C8" s="1" t="s">
        <v>22</v>
      </c>
      <c r="D8" s="1" t="s">
        <v>290</v>
      </c>
      <c r="E8" s="1" t="s">
        <v>276</v>
      </c>
    </row>
    <row r="9" spans="1:12" x14ac:dyDescent="0.25">
      <c r="A9" s="1" t="s">
        <v>291</v>
      </c>
      <c r="B9" s="1" t="str">
        <f>VLOOKUP(C9,'domeinen 4.2'!$A$1:$B$76,2,FALSE)</f>
        <v>rol</v>
      </c>
      <c r="C9" s="1" t="s">
        <v>22</v>
      </c>
      <c r="D9" s="1" t="s">
        <v>292</v>
      </c>
      <c r="E9" s="1" t="s">
        <v>276</v>
      </c>
    </row>
    <row r="10" spans="1:12" x14ac:dyDescent="0.25">
      <c r="A10" s="1" t="s">
        <v>293</v>
      </c>
      <c r="B10" s="1"/>
      <c r="C10" s="1"/>
      <c r="D10" s="1" t="s">
        <v>294</v>
      </c>
      <c r="E10" s="4" t="s">
        <v>276</v>
      </c>
    </row>
    <row r="11" spans="1:12" hidden="1" x14ac:dyDescent="0.25">
      <c r="A11" s="1" t="s">
        <v>295</v>
      </c>
      <c r="B11" s="1" t="str">
        <f>VLOOKUP(C11,'domeinen 4.2'!$A$1:$B$76,2,FALSE)</f>
        <v>eigennaam</v>
      </c>
      <c r="C11" s="1" t="s">
        <v>53</v>
      </c>
      <c r="D11" s="1" t="s">
        <v>296</v>
      </c>
      <c r="E11" s="1" t="s">
        <v>275</v>
      </c>
    </row>
    <row r="12" spans="1:12" x14ac:dyDescent="0.25">
      <c r="A12" s="1" t="s">
        <v>297</v>
      </c>
      <c r="B12" s="1" t="str">
        <f>VLOOKUP(C12,'domeinen 4.2'!$A$1:$B$76,2,FALSE)</f>
        <v>rol</v>
      </c>
      <c r="C12" s="1" t="s">
        <v>22</v>
      </c>
      <c r="D12" s="1" t="s">
        <v>298</v>
      </c>
      <c r="E12" s="1" t="s">
        <v>276</v>
      </c>
    </row>
    <row r="13" spans="1:12" hidden="1" x14ac:dyDescent="0.25">
      <c r="A13" s="1" t="s">
        <v>299</v>
      </c>
      <c r="B13" s="1" t="str">
        <f>VLOOKUP(C13,'domeinen 4.2'!$A$1:$B$76,2,FALSE)</f>
        <v>geografisch trefwoord</v>
      </c>
      <c r="C13" s="1" t="s">
        <v>28</v>
      </c>
      <c r="D13" s="1" t="s">
        <v>300</v>
      </c>
      <c r="E13" s="1" t="s">
        <v>275</v>
      </c>
      <c r="G13" s="1" t="s">
        <v>276</v>
      </c>
      <c r="H13" s="1" t="s">
        <v>319</v>
      </c>
    </row>
    <row r="14" spans="1:12" x14ac:dyDescent="0.25">
      <c r="A14" s="1" t="s">
        <v>191</v>
      </c>
      <c r="B14" s="1" t="str">
        <f>VLOOKUP(C14,'domeinen 4.2'!$A$1:$B$76,2,FALSE)</f>
        <v>periode</v>
      </c>
      <c r="C14" s="1" t="s">
        <v>37</v>
      </c>
      <c r="D14" s="1" t="s">
        <v>301</v>
      </c>
      <c r="E14" s="1" t="s">
        <v>276</v>
      </c>
    </row>
    <row r="15" spans="1:12" hidden="1" x14ac:dyDescent="0.25">
      <c r="A15" s="1" t="s">
        <v>302</v>
      </c>
      <c r="B15" s="1" t="str">
        <f>VLOOKUP(C15,'domeinen 4.2'!$A$1:$B$76,2,FALSE)</f>
        <v>uitleencategorie</v>
      </c>
      <c r="C15" s="1" t="s">
        <v>208</v>
      </c>
      <c r="D15" s="1" t="s">
        <v>303</v>
      </c>
      <c r="E15" s="1" t="s">
        <v>275</v>
      </c>
      <c r="F15" s="1" t="s">
        <v>275</v>
      </c>
      <c r="G15" s="1" t="s">
        <v>275</v>
      </c>
      <c r="H15" s="1" t="s">
        <v>275</v>
      </c>
      <c r="I15" s="1" t="s">
        <v>275</v>
      </c>
      <c r="J15" s="1" t="s">
        <v>275</v>
      </c>
      <c r="K15" s="1" t="s">
        <v>275</v>
      </c>
      <c r="L15" s="1" t="s">
        <v>275</v>
      </c>
    </row>
    <row r="16" spans="1:12" hidden="1" x14ac:dyDescent="0.25">
      <c r="A16" s="1" t="s">
        <v>304</v>
      </c>
      <c r="B16" s="1" t="str">
        <f>VLOOKUP(C16,'domeinen 4.2'!$A$1:$B$76,2,FALSE)</f>
        <v>filiaal</v>
      </c>
      <c r="C16" s="1" t="s">
        <v>211</v>
      </c>
      <c r="D16" s="1" t="s">
        <v>305</v>
      </c>
      <c r="E16" s="1" t="s">
        <v>275</v>
      </c>
      <c r="F16" s="1" t="s">
        <v>275</v>
      </c>
      <c r="G16" s="1" t="s">
        <v>275</v>
      </c>
      <c r="H16" s="1" t="s">
        <v>275</v>
      </c>
      <c r="I16" s="1" t="s">
        <v>275</v>
      </c>
      <c r="J16" s="1" t="s">
        <v>275</v>
      </c>
      <c r="K16" s="1" t="s">
        <v>275</v>
      </c>
      <c r="L16" s="1" t="s">
        <v>275</v>
      </c>
    </row>
    <row r="17" spans="1:12" hidden="1" x14ac:dyDescent="0.25">
      <c r="A17" s="1" t="s">
        <v>306</v>
      </c>
      <c r="B17" s="1"/>
      <c r="C17" s="1"/>
      <c r="D17" s="1" t="s">
        <v>307</v>
      </c>
      <c r="E17" s="1" t="s">
        <v>275</v>
      </c>
      <c r="F17" s="1" t="s">
        <v>275</v>
      </c>
      <c r="G17" s="1" t="s">
        <v>275</v>
      </c>
      <c r="H17" s="1" t="s">
        <v>275</v>
      </c>
      <c r="I17" s="1" t="s">
        <v>275</v>
      </c>
      <c r="J17" s="1" t="s">
        <v>275</v>
      </c>
      <c r="K17" s="1" t="s">
        <v>275</v>
      </c>
      <c r="L17" s="1" t="s">
        <v>274</v>
      </c>
    </row>
    <row r="18" spans="1:12" x14ac:dyDescent="0.25">
      <c r="A18" s="1" t="s">
        <v>184</v>
      </c>
      <c r="B18" s="1" t="str">
        <f>VLOOKUP(C18,'domeinen 4.2'!$A$1:$B$76,2,FALSE)</f>
        <v>materiaalsoort</v>
      </c>
      <c r="C18" s="1" t="s">
        <v>183</v>
      </c>
      <c r="D18" s="1" t="s">
        <v>308</v>
      </c>
      <c r="E18" s="1" t="s">
        <v>285</v>
      </c>
      <c r="F18" s="1"/>
      <c r="G18" s="1"/>
      <c r="H18" s="1"/>
      <c r="I18" s="1"/>
      <c r="J18" s="1"/>
      <c r="K18" s="1"/>
      <c r="L18" s="1"/>
    </row>
    <row r="19" spans="1:12" hidden="1" x14ac:dyDescent="0.25">
      <c r="A19" s="1" t="s">
        <v>257</v>
      </c>
      <c r="B19" s="1" t="str">
        <f>VLOOKUP(C19,'domeinen 4.2'!$A$1:$B$76,2,FALSE)</f>
        <v>niveau</v>
      </c>
      <c r="C19" s="1" t="s">
        <v>256</v>
      </c>
      <c r="D19" s="1" t="s">
        <v>309</v>
      </c>
      <c r="E19" s="1" t="s">
        <v>275</v>
      </c>
      <c r="F19" s="1" t="s">
        <v>275</v>
      </c>
      <c r="G19" s="1" t="s">
        <v>275</v>
      </c>
      <c r="H19" s="1" t="s">
        <v>275</v>
      </c>
      <c r="I19" s="1" t="s">
        <v>275</v>
      </c>
      <c r="J19" s="1" t="s">
        <v>275</v>
      </c>
      <c r="K19" s="1" t="s">
        <v>275</v>
      </c>
      <c r="L19" s="1" t="s">
        <v>275</v>
      </c>
    </row>
    <row r="20" spans="1:12" hidden="1" x14ac:dyDescent="0.25">
      <c r="A20" s="1" t="s">
        <v>310</v>
      </c>
      <c r="B20" s="1" t="str">
        <f>VLOOKUP(C20,'domeinen 4.2'!$A$1:$B$76,2,FALSE)</f>
        <v>taal</v>
      </c>
      <c r="C20" s="1" t="s">
        <v>74</v>
      </c>
      <c r="D20" s="1" t="s">
        <v>311</v>
      </c>
      <c r="E20" s="1" t="s">
        <v>275</v>
      </c>
      <c r="F20" s="1" t="s">
        <v>275</v>
      </c>
      <c r="G20" s="1" t="s">
        <v>275</v>
      </c>
      <c r="H20" s="1" t="s">
        <v>275</v>
      </c>
      <c r="I20" s="1" t="s">
        <v>275</v>
      </c>
      <c r="J20" s="1" t="s">
        <v>275</v>
      </c>
      <c r="K20" s="1" t="s">
        <v>275</v>
      </c>
      <c r="L20" s="1" t="s">
        <v>275</v>
      </c>
    </row>
    <row r="21" spans="1:12" x14ac:dyDescent="0.25">
      <c r="A21" s="1" t="s">
        <v>312</v>
      </c>
      <c r="B21" s="1" t="str">
        <f>VLOOKUP(C21,'domeinen 4.2'!$A$1:$B$76,2,FALSE)</f>
        <v>rol</v>
      </c>
      <c r="C21" s="1" t="s">
        <v>22</v>
      </c>
      <c r="D21" s="1" t="s">
        <v>313</v>
      </c>
      <c r="E21" s="1" t="s">
        <v>276</v>
      </c>
    </row>
    <row r="22" spans="1:12" x14ac:dyDescent="0.25">
      <c r="A22" s="1" t="s">
        <v>314</v>
      </c>
      <c r="B22" s="1" t="str">
        <f>VLOOKUP(C22,'domeinen 4.2'!$A$1:$B$76,2,FALSE)</f>
        <v>bibliografische vorm</v>
      </c>
      <c r="C22" s="1" t="s">
        <v>169</v>
      </c>
      <c r="D22" s="1" t="s">
        <v>315</v>
      </c>
      <c r="E22" s="1" t="s">
        <v>274</v>
      </c>
    </row>
    <row r="23" spans="1:12" x14ac:dyDescent="0.25">
      <c r="A23" s="1" t="s">
        <v>316</v>
      </c>
      <c r="B23" s="1" t="str">
        <f>VLOOKUP(C23,'domeinen 4.2'!$A$1:$B$76,2,FALSE)</f>
        <v>rol</v>
      </c>
      <c r="C23" s="1" t="s">
        <v>22</v>
      </c>
      <c r="D23" s="1" t="s">
        <v>317</v>
      </c>
      <c r="E23" s="1" t="s">
        <v>274</v>
      </c>
    </row>
  </sheetData>
  <autoFilter ref="A7:L23" xr:uid="{488C0B9C-DC59-4942-A569-73F79C76D939}">
    <filterColumn colId="4">
      <filters>
        <filter val="?"/>
        <filter val="ja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32EA6-48C8-4EA4-B5B6-3524A0748D96}">
  <dimension ref="A1:B82"/>
  <sheetViews>
    <sheetView workbookViewId="0">
      <selection activeCell="B71" sqref="B71"/>
    </sheetView>
  </sheetViews>
  <sheetFormatPr defaultColWidth="8.85546875" defaultRowHeight="15" x14ac:dyDescent="0.25"/>
  <cols>
    <col min="1" max="1" width="19.7109375" style="4" bestFit="1" customWidth="1"/>
    <col min="2" max="2" width="24.28515625" style="4" bestFit="1" customWidth="1"/>
    <col min="3" max="16384" width="8.85546875" style="4"/>
  </cols>
  <sheetData>
    <row r="1" spans="1:2" x14ac:dyDescent="0.25">
      <c r="A1" s="1" t="s">
        <v>145</v>
      </c>
      <c r="B1" s="1" t="s">
        <v>244</v>
      </c>
    </row>
    <row r="2" spans="1:2" x14ac:dyDescent="0.25">
      <c r="A2" s="1" t="s">
        <v>85</v>
      </c>
      <c r="B2" s="1" t="s">
        <v>179</v>
      </c>
    </row>
    <row r="3" spans="1:2" x14ac:dyDescent="0.25">
      <c r="A3" s="1" t="s">
        <v>174</v>
      </c>
      <c r="B3" s="1" t="s">
        <v>175</v>
      </c>
    </row>
    <row r="4" spans="1:2" x14ac:dyDescent="0.25">
      <c r="A4" s="1" t="s">
        <v>194</v>
      </c>
      <c r="B4" s="1" t="s">
        <v>195</v>
      </c>
    </row>
    <row r="5" spans="1:2" x14ac:dyDescent="0.25">
      <c r="A5" s="1" t="s">
        <v>102</v>
      </c>
      <c r="B5" s="1" t="s">
        <v>187</v>
      </c>
    </row>
    <row r="6" spans="1:2" x14ac:dyDescent="0.25">
      <c r="A6" s="1" t="s">
        <v>46</v>
      </c>
      <c r="B6" s="1" t="s">
        <v>217</v>
      </c>
    </row>
    <row r="7" spans="1:2" x14ac:dyDescent="0.25">
      <c r="A7" s="1" t="s">
        <v>169</v>
      </c>
      <c r="B7" s="1" t="s">
        <v>170</v>
      </c>
    </row>
    <row r="8" spans="1:2" x14ac:dyDescent="0.25">
      <c r="A8" s="1" t="s">
        <v>229</v>
      </c>
      <c r="B8" s="1" t="s">
        <v>230</v>
      </c>
    </row>
    <row r="9" spans="1:2" x14ac:dyDescent="0.25">
      <c r="A9" s="1" t="s">
        <v>254</v>
      </c>
      <c r="B9" s="1" t="s">
        <v>255</v>
      </c>
    </row>
    <row r="10" spans="1:2" x14ac:dyDescent="0.25">
      <c r="A10" s="1" t="s">
        <v>213</v>
      </c>
      <c r="B10" s="1" t="s">
        <v>214</v>
      </c>
    </row>
    <row r="11" spans="1:2" x14ac:dyDescent="0.25">
      <c r="A11" s="1" t="s">
        <v>124</v>
      </c>
      <c r="B11" s="1" t="s">
        <v>233</v>
      </c>
    </row>
    <row r="12" spans="1:2" x14ac:dyDescent="0.25">
      <c r="A12" s="1" t="s">
        <v>7</v>
      </c>
      <c r="B12" s="1" t="s">
        <v>6</v>
      </c>
    </row>
    <row r="13" spans="1:2" x14ac:dyDescent="0.25">
      <c r="A13" s="1" t="s">
        <v>219</v>
      </c>
      <c r="B13" s="1" t="s">
        <v>220</v>
      </c>
    </row>
    <row r="14" spans="1:2" x14ac:dyDescent="0.25">
      <c r="A14" s="1" t="s">
        <v>82</v>
      </c>
      <c r="B14" s="1" t="s">
        <v>81</v>
      </c>
    </row>
    <row r="15" spans="1:2" x14ac:dyDescent="0.25">
      <c r="A15" s="1" t="s">
        <v>185</v>
      </c>
      <c r="B15" s="1" t="s">
        <v>186</v>
      </c>
    </row>
    <row r="16" spans="1:2" x14ac:dyDescent="0.25">
      <c r="A16" s="1" t="s">
        <v>166</v>
      </c>
      <c r="B16" s="1" t="s">
        <v>167</v>
      </c>
    </row>
    <row r="17" spans="1:2" x14ac:dyDescent="0.25">
      <c r="A17" s="1" t="s">
        <v>223</v>
      </c>
      <c r="B17" s="1" t="s">
        <v>224</v>
      </c>
    </row>
    <row r="18" spans="1:2" x14ac:dyDescent="0.25">
      <c r="A18" s="1" t="s">
        <v>243</v>
      </c>
      <c r="B18" s="1" t="s">
        <v>243</v>
      </c>
    </row>
    <row r="19" spans="1:2" x14ac:dyDescent="0.25">
      <c r="A19" s="1" t="s">
        <v>188</v>
      </c>
      <c r="B19" s="1" t="s">
        <v>189</v>
      </c>
    </row>
    <row r="20" spans="1:2" x14ac:dyDescent="0.25">
      <c r="A20" s="1" t="s">
        <v>40</v>
      </c>
      <c r="B20" s="1" t="s">
        <v>178</v>
      </c>
    </row>
    <row r="21" spans="1:2" x14ac:dyDescent="0.25">
      <c r="A21" s="1" t="s">
        <v>94</v>
      </c>
      <c r="B21" s="1" t="s">
        <v>260</v>
      </c>
    </row>
    <row r="22" spans="1:2" x14ac:dyDescent="0.25">
      <c r="A22" s="1" t="s">
        <v>183</v>
      </c>
      <c r="B22" s="1" t="s">
        <v>184</v>
      </c>
    </row>
    <row r="23" spans="1:2" x14ac:dyDescent="0.25">
      <c r="A23" s="1" t="s">
        <v>259</v>
      </c>
      <c r="B23" s="1" t="s">
        <v>259</v>
      </c>
    </row>
    <row r="24" spans="1:2" x14ac:dyDescent="0.25">
      <c r="A24" s="1" t="s">
        <v>113</v>
      </c>
      <c r="B24" s="1" t="s">
        <v>173</v>
      </c>
    </row>
    <row r="25" spans="1:2" x14ac:dyDescent="0.25">
      <c r="A25" s="1" t="s">
        <v>127</v>
      </c>
      <c r="B25" s="1" t="s">
        <v>234</v>
      </c>
    </row>
    <row r="26" spans="1:2" x14ac:dyDescent="0.25">
      <c r="A26" s="1" t="s">
        <v>116</v>
      </c>
      <c r="B26" s="1" t="s">
        <v>231</v>
      </c>
    </row>
    <row r="27" spans="1:2" x14ac:dyDescent="0.25">
      <c r="A27" s="1" t="s">
        <v>121</v>
      </c>
      <c r="B27" s="1" t="s">
        <v>232</v>
      </c>
    </row>
    <row r="28" spans="1:2" x14ac:dyDescent="0.25">
      <c r="A28" s="1" t="s">
        <v>28</v>
      </c>
      <c r="B28" s="1" t="s">
        <v>207</v>
      </c>
    </row>
    <row r="29" spans="1:2" x14ac:dyDescent="0.25">
      <c r="A29" s="1" t="s">
        <v>265</v>
      </c>
      <c r="B29" s="1" t="s">
        <v>266</v>
      </c>
    </row>
    <row r="30" spans="1:2" x14ac:dyDescent="0.25">
      <c r="A30" s="1" t="s">
        <v>130</v>
      </c>
      <c r="B30" s="1" t="s">
        <v>238</v>
      </c>
    </row>
    <row r="31" spans="1:2" x14ac:dyDescent="0.25">
      <c r="A31" s="1" t="s">
        <v>171</v>
      </c>
      <c r="B31" s="1" t="s">
        <v>172</v>
      </c>
    </row>
    <row r="32" spans="1:2" x14ac:dyDescent="0.25">
      <c r="A32" s="1" t="s">
        <v>158</v>
      </c>
      <c r="B32" s="1" t="s">
        <v>159</v>
      </c>
    </row>
    <row r="33" spans="1:2" x14ac:dyDescent="0.25">
      <c r="A33" s="1" t="s">
        <v>133</v>
      </c>
      <c r="B33" s="1" t="s">
        <v>132</v>
      </c>
    </row>
    <row r="34" spans="1:2" x14ac:dyDescent="0.25">
      <c r="A34" s="1" t="s">
        <v>148</v>
      </c>
      <c r="B34" s="1" t="s">
        <v>147</v>
      </c>
    </row>
    <row r="35" spans="1:2" x14ac:dyDescent="0.25">
      <c r="A35" s="1" t="s">
        <v>71</v>
      </c>
      <c r="B35" s="1" t="s">
        <v>198</v>
      </c>
    </row>
    <row r="36" spans="1:2" x14ac:dyDescent="0.25">
      <c r="A36" s="1" t="s">
        <v>105</v>
      </c>
      <c r="B36" s="1" t="s">
        <v>168</v>
      </c>
    </row>
    <row r="37" spans="1:2" x14ac:dyDescent="0.25">
      <c r="A37" s="1" t="s">
        <v>74</v>
      </c>
      <c r="B37" s="1" t="s">
        <v>210</v>
      </c>
    </row>
    <row r="38" spans="1:2" x14ac:dyDescent="0.25">
      <c r="A38" s="1" t="s">
        <v>256</v>
      </c>
      <c r="B38" s="1" t="s">
        <v>257</v>
      </c>
    </row>
    <row r="39" spans="1:2" x14ac:dyDescent="0.25">
      <c r="A39" s="1" t="s">
        <v>208</v>
      </c>
      <c r="B39" s="1" t="s">
        <v>209</v>
      </c>
    </row>
    <row r="40" spans="1:2" x14ac:dyDescent="0.25">
      <c r="A40" s="1" t="s">
        <v>211</v>
      </c>
      <c r="B40" s="1" t="s">
        <v>212</v>
      </c>
    </row>
    <row r="41" spans="1:2" x14ac:dyDescent="0.25">
      <c r="A41" s="1" t="s">
        <v>151</v>
      </c>
      <c r="B41" s="1" t="s">
        <v>248</v>
      </c>
    </row>
    <row r="42" spans="1:2" x14ac:dyDescent="0.25">
      <c r="A42" s="1" t="s">
        <v>31</v>
      </c>
      <c r="B42" s="1" t="s">
        <v>30</v>
      </c>
    </row>
    <row r="43" spans="1:2" x14ac:dyDescent="0.25">
      <c r="A43" s="1" t="s">
        <v>60</v>
      </c>
      <c r="B43" s="1" t="s">
        <v>193</v>
      </c>
    </row>
    <row r="44" spans="1:2" x14ac:dyDescent="0.25">
      <c r="A44" s="1" t="s">
        <v>154</v>
      </c>
      <c r="B44" s="1" t="s">
        <v>253</v>
      </c>
    </row>
    <row r="45" spans="1:2" x14ac:dyDescent="0.25">
      <c r="A45" s="1" t="s">
        <v>19</v>
      </c>
      <c r="B45" s="1" t="s">
        <v>182</v>
      </c>
    </row>
    <row r="46" spans="1:2" x14ac:dyDescent="0.25">
      <c r="A46" s="1" t="s">
        <v>16</v>
      </c>
      <c r="B46" s="1" t="s">
        <v>181</v>
      </c>
    </row>
    <row r="47" spans="1:2" x14ac:dyDescent="0.25">
      <c r="A47" s="1" t="s">
        <v>263</v>
      </c>
      <c r="B47" s="1" t="s">
        <v>264</v>
      </c>
    </row>
    <row r="48" spans="1:2" x14ac:dyDescent="0.25">
      <c r="A48" s="1" t="s">
        <v>201</v>
      </c>
      <c r="B48" s="1" t="s">
        <v>202</v>
      </c>
    </row>
    <row r="49" spans="1:2" x14ac:dyDescent="0.25">
      <c r="A49" s="1" t="s">
        <v>10</v>
      </c>
      <c r="B49" s="1" t="s">
        <v>190</v>
      </c>
    </row>
    <row r="50" spans="1:2" x14ac:dyDescent="0.25">
      <c r="A50" s="1" t="s">
        <v>13</v>
      </c>
      <c r="B50" s="1" t="s">
        <v>12</v>
      </c>
    </row>
    <row r="51" spans="1:2" x14ac:dyDescent="0.25">
      <c r="A51" s="1" t="s">
        <v>203</v>
      </c>
      <c r="B51" s="1" t="s">
        <v>204</v>
      </c>
    </row>
    <row r="52" spans="1:2" x14ac:dyDescent="0.25">
      <c r="A52" s="1" t="s">
        <v>221</v>
      </c>
      <c r="B52" s="1" t="s">
        <v>222</v>
      </c>
    </row>
    <row r="53" spans="1:2" x14ac:dyDescent="0.25">
      <c r="A53" s="1" t="s">
        <v>37</v>
      </c>
      <c r="B53" s="1" t="s">
        <v>191</v>
      </c>
    </row>
    <row r="54" spans="1:2" x14ac:dyDescent="0.25">
      <c r="A54" s="1" t="s">
        <v>245</v>
      </c>
      <c r="B54" s="1" t="s">
        <v>245</v>
      </c>
    </row>
    <row r="55" spans="1:2" x14ac:dyDescent="0.25">
      <c r="A55" s="1" t="s">
        <v>162</v>
      </c>
      <c r="B55" s="1" t="s">
        <v>163</v>
      </c>
    </row>
    <row r="56" spans="1:2" x14ac:dyDescent="0.25">
      <c r="A56" s="1" t="s">
        <v>160</v>
      </c>
      <c r="B56" s="1" t="s">
        <v>161</v>
      </c>
    </row>
    <row r="57" spans="1:2" x14ac:dyDescent="0.25">
      <c r="A57" s="1" t="s">
        <v>196</v>
      </c>
      <c r="B57" s="1" t="s">
        <v>197</v>
      </c>
    </row>
    <row r="58" spans="1:2" x14ac:dyDescent="0.25">
      <c r="A58" s="1" t="s">
        <v>261</v>
      </c>
      <c r="B58" s="1" t="s">
        <v>262</v>
      </c>
    </row>
    <row r="59" spans="1:2" x14ac:dyDescent="0.25">
      <c r="A59" s="1" t="s">
        <v>142</v>
      </c>
      <c r="B59" s="1" t="s">
        <v>237</v>
      </c>
    </row>
    <row r="60" spans="1:2" x14ac:dyDescent="0.25">
      <c r="A60" s="1" t="s">
        <v>53</v>
      </c>
      <c r="B60" s="1" t="s">
        <v>226</v>
      </c>
    </row>
    <row r="61" spans="1:2" x14ac:dyDescent="0.25">
      <c r="A61" s="1" t="s">
        <v>164</v>
      </c>
      <c r="B61" s="1" t="s">
        <v>165</v>
      </c>
    </row>
    <row r="62" spans="1:2" x14ac:dyDescent="0.25">
      <c r="A62" s="1" t="s">
        <v>239</v>
      </c>
      <c r="B62" s="1" t="s">
        <v>240</v>
      </c>
    </row>
    <row r="63" spans="1:2" x14ac:dyDescent="0.25">
      <c r="A63" s="1" t="s">
        <v>205</v>
      </c>
      <c r="B63" s="1" t="s">
        <v>206</v>
      </c>
    </row>
    <row r="64" spans="1:2" x14ac:dyDescent="0.25">
      <c r="A64" s="1" t="s">
        <v>241</v>
      </c>
      <c r="B64" s="1" t="s">
        <v>242</v>
      </c>
    </row>
    <row r="65" spans="1:2" x14ac:dyDescent="0.25">
      <c r="A65" s="1" t="s">
        <v>249</v>
      </c>
      <c r="B65" s="1" t="s">
        <v>250</v>
      </c>
    </row>
    <row r="66" spans="1:2" x14ac:dyDescent="0.25">
      <c r="A66" s="1" t="s">
        <v>251</v>
      </c>
      <c r="B66" s="1" t="s">
        <v>252</v>
      </c>
    </row>
    <row r="67" spans="1:2" x14ac:dyDescent="0.25">
      <c r="A67" s="1" t="s">
        <v>99</v>
      </c>
      <c r="B67" s="1" t="s">
        <v>247</v>
      </c>
    </row>
    <row r="68" spans="1:2" x14ac:dyDescent="0.25">
      <c r="A68" s="1" t="s">
        <v>22</v>
      </c>
      <c r="B68" s="1" t="s">
        <v>225</v>
      </c>
    </row>
    <row r="69" spans="1:2" x14ac:dyDescent="0.25">
      <c r="A69" s="1" t="s">
        <v>25</v>
      </c>
      <c r="B69" s="1" t="s">
        <v>192</v>
      </c>
    </row>
    <row r="70" spans="1:2" x14ac:dyDescent="0.25">
      <c r="A70" s="1" t="s">
        <v>77</v>
      </c>
      <c r="B70" s="1" t="s">
        <v>218</v>
      </c>
    </row>
    <row r="71" spans="1:2" x14ac:dyDescent="0.25">
      <c r="A71" s="1" t="s">
        <v>267</v>
      </c>
      <c r="B71" s="1" t="s">
        <v>267</v>
      </c>
    </row>
    <row r="72" spans="1:2" x14ac:dyDescent="0.25">
      <c r="A72" s="1" t="s">
        <v>139</v>
      </c>
      <c r="B72" s="1" t="s">
        <v>236</v>
      </c>
    </row>
    <row r="73" spans="1:2" x14ac:dyDescent="0.25">
      <c r="A73" s="1" t="s">
        <v>136</v>
      </c>
      <c r="B73" s="1" t="s">
        <v>235</v>
      </c>
    </row>
    <row r="74" spans="1:2" x14ac:dyDescent="0.25">
      <c r="A74" s="1" t="s">
        <v>215</v>
      </c>
      <c r="B74" s="1" t="s">
        <v>216</v>
      </c>
    </row>
    <row r="75" spans="1:2" x14ac:dyDescent="0.25">
      <c r="A75" s="1" t="s">
        <v>34</v>
      </c>
      <c r="B75" s="1" t="s">
        <v>33</v>
      </c>
    </row>
    <row r="76" spans="1:2" x14ac:dyDescent="0.25">
      <c r="A76" s="1" t="s">
        <v>199</v>
      </c>
      <c r="B76" s="1" t="s">
        <v>200</v>
      </c>
    </row>
    <row r="77" spans="1:2" x14ac:dyDescent="0.25">
      <c r="A77" s="1" t="s">
        <v>227</v>
      </c>
      <c r="B77" s="1" t="s">
        <v>228</v>
      </c>
    </row>
    <row r="78" spans="1:2" x14ac:dyDescent="0.25">
      <c r="A78" s="1" t="s">
        <v>176</v>
      </c>
      <c r="B78" s="1" t="s">
        <v>177</v>
      </c>
    </row>
    <row r="79" spans="1:2" x14ac:dyDescent="0.25">
      <c r="A79" s="1" t="s">
        <v>258</v>
      </c>
      <c r="B79" s="1" t="s">
        <v>258</v>
      </c>
    </row>
    <row r="80" spans="1:2" x14ac:dyDescent="0.25">
      <c r="A80" s="1" t="s">
        <v>43</v>
      </c>
      <c r="B80" s="1" t="s">
        <v>180</v>
      </c>
    </row>
    <row r="81" spans="1:2" x14ac:dyDescent="0.25">
      <c r="A81" s="1" t="s">
        <v>108</v>
      </c>
      <c r="B81" s="1" t="s">
        <v>107</v>
      </c>
    </row>
    <row r="82" spans="1:2" x14ac:dyDescent="0.25">
      <c r="A82" s="1" t="s">
        <v>246</v>
      </c>
      <c r="B82" s="1" t="s">
        <v>246</v>
      </c>
    </row>
  </sheetData>
  <sortState ref="A1:B82">
    <sortCondition ref="A1:A8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3BFC-0068-4E8C-9644-ADCCFC3D2391}">
  <dimension ref="A1:B76"/>
  <sheetViews>
    <sheetView topLeftCell="A48" workbookViewId="0">
      <selection sqref="A1:XFD1048576"/>
    </sheetView>
  </sheetViews>
  <sheetFormatPr defaultColWidth="8.85546875" defaultRowHeight="15" x14ac:dyDescent="0.25"/>
  <cols>
    <col min="1" max="16384" width="8.85546875" style="4"/>
  </cols>
  <sheetData>
    <row r="1" spans="1:2" x14ac:dyDescent="0.25">
      <c r="A1" s="1" t="s">
        <v>158</v>
      </c>
      <c r="B1" s="1" t="s">
        <v>159</v>
      </c>
    </row>
    <row r="2" spans="1:2" x14ac:dyDescent="0.25">
      <c r="A2" s="1" t="s">
        <v>13</v>
      </c>
      <c r="B2" s="1" t="s">
        <v>12</v>
      </c>
    </row>
    <row r="3" spans="1:2" x14ac:dyDescent="0.25">
      <c r="A3" s="1" t="s">
        <v>160</v>
      </c>
      <c r="B3" s="1" t="s">
        <v>161</v>
      </c>
    </row>
    <row r="4" spans="1:2" x14ac:dyDescent="0.25">
      <c r="A4" s="1" t="s">
        <v>162</v>
      </c>
      <c r="B4" s="1" t="s">
        <v>163</v>
      </c>
    </row>
    <row r="5" spans="1:2" x14ac:dyDescent="0.25">
      <c r="A5" s="1" t="s">
        <v>164</v>
      </c>
      <c r="B5" s="1" t="s">
        <v>165</v>
      </c>
    </row>
    <row r="6" spans="1:2" x14ac:dyDescent="0.25">
      <c r="A6" s="1" t="s">
        <v>166</v>
      </c>
      <c r="B6" s="1" t="s">
        <v>167</v>
      </c>
    </row>
    <row r="7" spans="1:2" x14ac:dyDescent="0.25">
      <c r="A7" s="1" t="s">
        <v>34</v>
      </c>
      <c r="B7" s="1" t="s">
        <v>33</v>
      </c>
    </row>
    <row r="8" spans="1:2" x14ac:dyDescent="0.25">
      <c r="A8" s="1" t="s">
        <v>31</v>
      </c>
      <c r="B8" s="1" t="s">
        <v>30</v>
      </c>
    </row>
    <row r="9" spans="1:2" x14ac:dyDescent="0.25">
      <c r="A9" s="1" t="s">
        <v>105</v>
      </c>
      <c r="B9" s="1" t="s">
        <v>168</v>
      </c>
    </row>
    <row r="10" spans="1:2" x14ac:dyDescent="0.25">
      <c r="A10" s="1" t="s">
        <v>169</v>
      </c>
      <c r="B10" s="1" t="s">
        <v>170</v>
      </c>
    </row>
    <row r="11" spans="1:2" x14ac:dyDescent="0.25">
      <c r="A11" s="1" t="s">
        <v>171</v>
      </c>
      <c r="B11" s="1" t="s">
        <v>172</v>
      </c>
    </row>
    <row r="12" spans="1:2" x14ac:dyDescent="0.25">
      <c r="A12" s="1" t="s">
        <v>113</v>
      </c>
      <c r="B12" s="1" t="s">
        <v>173</v>
      </c>
    </row>
    <row r="13" spans="1:2" x14ac:dyDescent="0.25">
      <c r="A13" s="1" t="s">
        <v>174</v>
      </c>
      <c r="B13" s="1" t="s">
        <v>175</v>
      </c>
    </row>
    <row r="14" spans="1:2" x14ac:dyDescent="0.25">
      <c r="A14" s="1" t="s">
        <v>82</v>
      </c>
      <c r="B14" s="1" t="s">
        <v>81</v>
      </c>
    </row>
    <row r="15" spans="1:2" x14ac:dyDescent="0.25">
      <c r="A15" s="1" t="s">
        <v>176</v>
      </c>
      <c r="B15" s="1" t="s">
        <v>177</v>
      </c>
    </row>
    <row r="16" spans="1:2" x14ac:dyDescent="0.25">
      <c r="A16" s="1" t="s">
        <v>40</v>
      </c>
      <c r="B16" s="1" t="s">
        <v>178</v>
      </c>
    </row>
    <row r="17" spans="1:2" x14ac:dyDescent="0.25">
      <c r="A17" s="1" t="s">
        <v>85</v>
      </c>
      <c r="B17" s="1" t="s">
        <v>179</v>
      </c>
    </row>
    <row r="18" spans="1:2" x14ac:dyDescent="0.25">
      <c r="A18" s="1" t="s">
        <v>43</v>
      </c>
      <c r="B18" s="1" t="s">
        <v>180</v>
      </c>
    </row>
    <row r="19" spans="1:2" x14ac:dyDescent="0.25">
      <c r="A19" s="1" t="s">
        <v>7</v>
      </c>
      <c r="B19" s="1" t="s">
        <v>6</v>
      </c>
    </row>
    <row r="20" spans="1:2" x14ac:dyDescent="0.25">
      <c r="A20" s="1" t="s">
        <v>16</v>
      </c>
      <c r="B20" s="1" t="s">
        <v>181</v>
      </c>
    </row>
    <row r="21" spans="1:2" x14ac:dyDescent="0.25">
      <c r="A21" s="1" t="s">
        <v>19</v>
      </c>
      <c r="B21" s="1" t="s">
        <v>182</v>
      </c>
    </row>
    <row r="22" spans="1:2" x14ac:dyDescent="0.25">
      <c r="A22" s="1" t="s">
        <v>183</v>
      </c>
      <c r="B22" s="1" t="s">
        <v>184</v>
      </c>
    </row>
    <row r="23" spans="1:2" x14ac:dyDescent="0.25">
      <c r="A23" s="1" t="s">
        <v>185</v>
      </c>
      <c r="B23" s="1" t="s">
        <v>186</v>
      </c>
    </row>
    <row r="24" spans="1:2" x14ac:dyDescent="0.25">
      <c r="A24" s="1" t="s">
        <v>102</v>
      </c>
      <c r="B24" s="1" t="s">
        <v>187</v>
      </c>
    </row>
    <row r="25" spans="1:2" x14ac:dyDescent="0.25">
      <c r="A25" s="1" t="s">
        <v>188</v>
      </c>
      <c r="B25" s="1" t="s">
        <v>189</v>
      </c>
    </row>
    <row r="26" spans="1:2" x14ac:dyDescent="0.25">
      <c r="A26" s="1" t="s">
        <v>10</v>
      </c>
      <c r="B26" s="1" t="s">
        <v>190</v>
      </c>
    </row>
    <row r="27" spans="1:2" x14ac:dyDescent="0.25">
      <c r="A27" s="1" t="s">
        <v>37</v>
      </c>
      <c r="B27" s="1" t="s">
        <v>191</v>
      </c>
    </row>
    <row r="28" spans="1:2" x14ac:dyDescent="0.25">
      <c r="A28" s="1" t="s">
        <v>25</v>
      </c>
      <c r="B28" s="1" t="s">
        <v>192</v>
      </c>
    </row>
    <row r="29" spans="1:2" x14ac:dyDescent="0.25">
      <c r="A29" s="1" t="s">
        <v>60</v>
      </c>
      <c r="B29" s="1" t="s">
        <v>193</v>
      </c>
    </row>
    <row r="30" spans="1:2" x14ac:dyDescent="0.25">
      <c r="A30" s="1" t="s">
        <v>194</v>
      </c>
      <c r="B30" s="1" t="s">
        <v>195</v>
      </c>
    </row>
    <row r="31" spans="1:2" x14ac:dyDescent="0.25">
      <c r="A31" s="1" t="s">
        <v>196</v>
      </c>
      <c r="B31" s="1" t="s">
        <v>197</v>
      </c>
    </row>
    <row r="32" spans="1:2" x14ac:dyDescent="0.25">
      <c r="A32" s="1" t="s">
        <v>71</v>
      </c>
      <c r="B32" s="1" t="s">
        <v>198</v>
      </c>
    </row>
    <row r="33" spans="1:2" x14ac:dyDescent="0.25">
      <c r="A33" s="1" t="s">
        <v>199</v>
      </c>
      <c r="B33" s="1" t="s">
        <v>200</v>
      </c>
    </row>
    <row r="34" spans="1:2" x14ac:dyDescent="0.25">
      <c r="A34" s="1" t="s">
        <v>201</v>
      </c>
      <c r="B34" s="1" t="s">
        <v>202</v>
      </c>
    </row>
    <row r="35" spans="1:2" x14ac:dyDescent="0.25">
      <c r="A35" s="1" t="s">
        <v>203</v>
      </c>
      <c r="B35" s="1" t="s">
        <v>204</v>
      </c>
    </row>
    <row r="36" spans="1:2" x14ac:dyDescent="0.25">
      <c r="A36" s="1" t="s">
        <v>205</v>
      </c>
      <c r="B36" s="1" t="s">
        <v>206</v>
      </c>
    </row>
    <row r="37" spans="1:2" x14ac:dyDescent="0.25">
      <c r="A37" s="1" t="s">
        <v>28</v>
      </c>
      <c r="B37" s="1" t="s">
        <v>207</v>
      </c>
    </row>
    <row r="38" spans="1:2" x14ac:dyDescent="0.25">
      <c r="A38" s="1" t="s">
        <v>208</v>
      </c>
      <c r="B38" s="1" t="s">
        <v>209</v>
      </c>
    </row>
    <row r="39" spans="1:2" x14ac:dyDescent="0.25">
      <c r="A39" s="1" t="s">
        <v>74</v>
      </c>
      <c r="B39" s="1" t="s">
        <v>210</v>
      </c>
    </row>
    <row r="40" spans="1:2" x14ac:dyDescent="0.25">
      <c r="A40" s="1" t="s">
        <v>211</v>
      </c>
      <c r="B40" s="1" t="s">
        <v>212</v>
      </c>
    </row>
    <row r="41" spans="1:2" x14ac:dyDescent="0.25">
      <c r="A41" s="1" t="s">
        <v>213</v>
      </c>
      <c r="B41" s="1" t="s">
        <v>214</v>
      </c>
    </row>
    <row r="42" spans="1:2" x14ac:dyDescent="0.25">
      <c r="A42" s="1" t="s">
        <v>215</v>
      </c>
      <c r="B42" s="1" t="s">
        <v>216</v>
      </c>
    </row>
    <row r="43" spans="1:2" x14ac:dyDescent="0.25">
      <c r="A43" s="1" t="s">
        <v>46</v>
      </c>
      <c r="B43" s="1" t="s">
        <v>217</v>
      </c>
    </row>
    <row r="44" spans="1:2" x14ac:dyDescent="0.25">
      <c r="A44" s="1" t="s">
        <v>77</v>
      </c>
      <c r="B44" s="1" t="s">
        <v>218</v>
      </c>
    </row>
    <row r="45" spans="1:2" x14ac:dyDescent="0.25">
      <c r="A45" s="1" t="s">
        <v>219</v>
      </c>
      <c r="B45" s="1" t="s">
        <v>220</v>
      </c>
    </row>
    <row r="46" spans="1:2" x14ac:dyDescent="0.25">
      <c r="A46" s="1" t="s">
        <v>221</v>
      </c>
      <c r="B46" s="1" t="s">
        <v>222</v>
      </c>
    </row>
    <row r="47" spans="1:2" x14ac:dyDescent="0.25">
      <c r="A47" s="1" t="s">
        <v>223</v>
      </c>
      <c r="B47" s="1" t="s">
        <v>224</v>
      </c>
    </row>
    <row r="48" spans="1:2" x14ac:dyDescent="0.25">
      <c r="A48" s="1" t="s">
        <v>22</v>
      </c>
      <c r="B48" s="1" t="s">
        <v>225</v>
      </c>
    </row>
    <row r="49" spans="1:2" x14ac:dyDescent="0.25">
      <c r="A49" s="1" t="s">
        <v>53</v>
      </c>
      <c r="B49" s="1" t="s">
        <v>226</v>
      </c>
    </row>
    <row r="50" spans="1:2" x14ac:dyDescent="0.25">
      <c r="A50" s="1" t="s">
        <v>227</v>
      </c>
      <c r="B50" s="1" t="s">
        <v>228</v>
      </c>
    </row>
    <row r="51" spans="1:2" x14ac:dyDescent="0.25">
      <c r="A51" s="1" t="s">
        <v>229</v>
      </c>
      <c r="B51" s="1" t="s">
        <v>230</v>
      </c>
    </row>
    <row r="52" spans="1:2" x14ac:dyDescent="0.25">
      <c r="A52" s="1" t="s">
        <v>116</v>
      </c>
      <c r="B52" s="1" t="s">
        <v>231</v>
      </c>
    </row>
    <row r="53" spans="1:2" x14ac:dyDescent="0.25">
      <c r="A53" s="1" t="s">
        <v>121</v>
      </c>
      <c r="B53" s="1" t="s">
        <v>232</v>
      </c>
    </row>
    <row r="54" spans="1:2" x14ac:dyDescent="0.25">
      <c r="A54" s="1" t="s">
        <v>124</v>
      </c>
      <c r="B54" s="1" t="s">
        <v>233</v>
      </c>
    </row>
    <row r="55" spans="1:2" x14ac:dyDescent="0.25">
      <c r="A55" s="1" t="s">
        <v>127</v>
      </c>
      <c r="B55" s="1" t="s">
        <v>234</v>
      </c>
    </row>
    <row r="56" spans="1:2" x14ac:dyDescent="0.25">
      <c r="A56" s="1" t="s">
        <v>133</v>
      </c>
      <c r="B56" s="1" t="s">
        <v>132</v>
      </c>
    </row>
    <row r="57" spans="1:2" x14ac:dyDescent="0.25">
      <c r="A57" s="1" t="s">
        <v>136</v>
      </c>
      <c r="B57" s="1" t="s">
        <v>235</v>
      </c>
    </row>
    <row r="58" spans="1:2" x14ac:dyDescent="0.25">
      <c r="A58" s="1" t="s">
        <v>139</v>
      </c>
      <c r="B58" s="1" t="s">
        <v>236</v>
      </c>
    </row>
    <row r="59" spans="1:2" x14ac:dyDescent="0.25">
      <c r="A59" s="1" t="s">
        <v>142</v>
      </c>
      <c r="B59" s="1" t="s">
        <v>237</v>
      </c>
    </row>
    <row r="60" spans="1:2" x14ac:dyDescent="0.25">
      <c r="A60" s="1" t="s">
        <v>130</v>
      </c>
      <c r="B60" s="1" t="s">
        <v>238</v>
      </c>
    </row>
    <row r="61" spans="1:2" x14ac:dyDescent="0.25">
      <c r="A61" s="1" t="s">
        <v>239</v>
      </c>
      <c r="B61" s="1" t="s">
        <v>240</v>
      </c>
    </row>
    <row r="62" spans="1:2" x14ac:dyDescent="0.25">
      <c r="A62" s="1" t="s">
        <v>241</v>
      </c>
      <c r="B62" s="1" t="s">
        <v>242</v>
      </c>
    </row>
    <row r="63" spans="1:2" x14ac:dyDescent="0.25">
      <c r="A63" s="1" t="s">
        <v>243</v>
      </c>
      <c r="B63" s="1" t="s">
        <v>243</v>
      </c>
    </row>
    <row r="64" spans="1:2" x14ac:dyDescent="0.25">
      <c r="A64" s="1" t="s">
        <v>145</v>
      </c>
      <c r="B64" s="1" t="s">
        <v>244</v>
      </c>
    </row>
    <row r="65" spans="1:2" x14ac:dyDescent="0.25">
      <c r="A65" s="1" t="s">
        <v>108</v>
      </c>
      <c r="B65" s="1" t="s">
        <v>107</v>
      </c>
    </row>
    <row r="66" spans="1:2" x14ac:dyDescent="0.25">
      <c r="A66" s="1" t="s">
        <v>245</v>
      </c>
      <c r="B66" s="1" t="s">
        <v>245</v>
      </c>
    </row>
    <row r="67" spans="1:2" x14ac:dyDescent="0.25">
      <c r="A67" s="1" t="s">
        <v>246</v>
      </c>
      <c r="B67" s="1" t="s">
        <v>246</v>
      </c>
    </row>
    <row r="68" spans="1:2" x14ac:dyDescent="0.25">
      <c r="A68" s="1" t="s">
        <v>148</v>
      </c>
      <c r="B68" s="1" t="s">
        <v>147</v>
      </c>
    </row>
    <row r="69" spans="1:2" x14ac:dyDescent="0.25">
      <c r="A69" s="1" t="s">
        <v>99</v>
      </c>
      <c r="B69" s="1" t="s">
        <v>247</v>
      </c>
    </row>
    <row r="70" spans="1:2" x14ac:dyDescent="0.25">
      <c r="A70" s="1" t="s">
        <v>151</v>
      </c>
      <c r="B70" s="1" t="s">
        <v>248</v>
      </c>
    </row>
    <row r="71" spans="1:2" x14ac:dyDescent="0.25">
      <c r="A71" s="1" t="s">
        <v>249</v>
      </c>
      <c r="B71" s="1" t="s">
        <v>250</v>
      </c>
    </row>
    <row r="72" spans="1:2" x14ac:dyDescent="0.25">
      <c r="A72" s="1" t="s">
        <v>251</v>
      </c>
      <c r="B72" s="1" t="s">
        <v>252</v>
      </c>
    </row>
    <row r="73" spans="1:2" x14ac:dyDescent="0.25">
      <c r="A73" s="1" t="s">
        <v>154</v>
      </c>
      <c r="B73" s="1" t="s">
        <v>253</v>
      </c>
    </row>
    <row r="74" spans="1:2" x14ac:dyDescent="0.25">
      <c r="A74" s="1" t="s">
        <v>254</v>
      </c>
      <c r="B74" s="1" t="s">
        <v>255</v>
      </c>
    </row>
    <row r="75" spans="1:2" x14ac:dyDescent="0.25">
      <c r="A75" s="1" t="s">
        <v>256</v>
      </c>
      <c r="B75" s="1" t="s">
        <v>257</v>
      </c>
    </row>
    <row r="76" spans="1:2" x14ac:dyDescent="0.25">
      <c r="A76" s="1" t="s">
        <v>269</v>
      </c>
      <c r="B76" s="1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Collect v 4.5.1</vt:lpstr>
      <vt:lpstr>Bibliotheek 4.5.1</vt:lpstr>
      <vt:lpstr>Collect 4.2</vt:lpstr>
      <vt:lpstr>Bibliotheek 4.2</vt:lpstr>
      <vt:lpstr>domeinen 4.5.1</vt:lpstr>
      <vt:lpstr>domeinen 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Rolf</cp:lastModifiedBy>
  <dcterms:created xsi:type="dcterms:W3CDTF">2019-02-16T19:54:35Z</dcterms:created>
  <dcterms:modified xsi:type="dcterms:W3CDTF">2019-02-18T14:10:32Z</dcterms:modified>
</cp:coreProperties>
</file>